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19" documentId="120_S{2AC9BD13-BADA-5192-A53E-5A8FF88502F6}" xr6:coauthVersionLast="47" xr6:coauthVersionMax="47" xr10:uidLastSave="{50E06303-5794-48CD-AFAC-4AB28D817C3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<sst xmlns="http://schemas.openxmlformats.org/spreadsheetml/2006/main" count="180291" uniqueCount="39130">
  <si>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</si>
  <si>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</si>
  <si>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</si>
  <si>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</si>
  <si>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</si>
  <si>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</si>
  <si>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</si>
  <si>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</si>
  <si>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</si>
  <si>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</si>
  <si>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</si>
  <si>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</si>
  <si>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</si>
  <si>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</si>
  <si>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</si>
  <si>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</si>
  <si>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</si>
  <si>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</si>
  <si>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</si>
  <si>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</si>
  <si>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</si>
  <si>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</si>
  <si>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</si>
  <si>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</si>
  <si>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</si>
  <si>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</si>
  <si>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</si>
  <si>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</si>
  <si>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</si>
  <si>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</si>
  <si>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</si>
  <si>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</si>
  <si>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</si>
  <si>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</si>
  <si>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</si>
  <si>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</si>
  <si>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</si>
  <si>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</si>
  <si>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</si>
  <si>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</si>
  <si>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</si>
  <si>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</si>
  <si>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</si>
  <si>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</si>
  <si>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</si>
  <si>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</si>
  <si>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</si>
  <si>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</si>
  <si>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</si>
  <si>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</si>
  <si>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</si>
  <si>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</si>
  <si>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</si>
  <si>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</si>
  <si>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</si>
  <si>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</si>
  <si>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</si>
  <si>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</si>
  <si>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</si>
  <si>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</si>
  <si>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</si>
  <si>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</si>
  <si>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</si>
  <si>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</si>
  <si>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</si>
  <si>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</si>
  <si>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</si>
  <si>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</si>
  <si>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</si>
  <si>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</si>
  <si>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</si>
  <si>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</si>
  <si>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</si>
  <si>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</si>
  <si>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</si>
  <si>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</si>
  <si>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</si>
  <si>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</si>
  <si>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</si>
  <si>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</si>
  <si>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</si>
  <si>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</si>
  <si>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</si>
  <si>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</si>
  <si>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</si>
  <si>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</si>
  <si>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</si>
  <si>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</si>
  <si>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</si>
  <si>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</si>
  <si>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</si>
  <si>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</si>
  <si>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</si>
  <si>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</si>
  <si>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</si>
  <si>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</si>
  <si>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</si>
  <si>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</si>
  <si>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</si>
  <si>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</si>
  <si>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</si>
  <si>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</si>
  <si>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</si>
  <si>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</si>
  <si>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</si>
  <si>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</si>
  <si>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</si>
  <si>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</si>
  <si>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</si>
  <si>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</si>
  <si>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</si>
  <si>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</si>
  <si>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</si>
  <si>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</si>
  <si>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</si>
  <si>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</si>
  <si>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</si>
  <si>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</si>
  <si>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</si>
  <si>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</si>
  <si>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</si>
  <si>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</si>
  <si>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</si>
  <si>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</si>
  <si>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</si>
  <si>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</si>
  <si>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</si>
  <si>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</si>
  <si>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</si>
  <si>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</si>
  <si>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</si>
  <si>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</si>
  <si>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</si>
  <si>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</si>
  <si>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</si>
  <si>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</si>
  <si>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</si>
  <si>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</si>
  <si>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</si>
  <si>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</si>
  <si>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</si>
  <si>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</si>
  <si>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</si>
  <si>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</si>
  <si>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</si>
  <si>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</si>
  <si>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</si>
  <si>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</si>
  <si>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</si>
  <si>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</si>
  <si>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</si>
  <si>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</si>
  <si>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</si>
  <si>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</si>
  <si>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</si>
  <si>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</si>
  <si>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</si>
  <si>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</si>
  <si>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</si>
  <si>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</si>
  <si>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</si>
  <si>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</si>
  <si>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</si>
  <si>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</si>
  <si>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</si>
  <si>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</si>
  <si>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</si>
  <si>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</si>
  <si>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</si>
  <si>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</si>
  <si>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</si>
  <si>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</si>
  <si>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</si>
  <si>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</si>
  <si>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</si>
  <si>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</si>
  <si>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</si>
  <si>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</si>
  <si>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</si>
  <si>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</si>
  <si>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</si>
  <si>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</si>
  <si>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</si>
  <si>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</si>
  <si>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</si>
  <si>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</si>
  <si>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</si>
  <si>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</si>
  <si>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</si>
  <si>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</si>
  <si>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</si>
  <si>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</si>
  <si>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</si>
  <si>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</si>
  <si>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</si>
  <si>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</si>
  <si>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</si>
  <si>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</si>
  <si>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</si>
  <si>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</si>
  <si>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</si>
  <si>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</si>
  <si>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</si>
  <si>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</si>
  <si>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</si>
  <si>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</si>
  <si>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</si>
  <si>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</si>
  <si>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</si>
  <si>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</si>
  <si>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</si>
  <si>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</si>
  <si>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</si>
  <si>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</si>
  <si>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</si>
  <si>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</si>
  <si>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</si>
  <si>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</si>
  <si>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</si>
  <si>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</si>
  <si>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</si>
  <si>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</si>
  <si>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</si>
  <si>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</si>
  <si>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</si>
  <si>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</si>
  <si>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</si>
  <si>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</si>
  <si>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</si>
  <si>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</si>
  <si>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</si>
  <si>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</si>
  <si>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</si>
  <si>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</si>
  <si>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</si>
  <si>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</si>
  <si>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</si>
  <si>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</si>
  <si>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</si>
  <si>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</si>
  <si>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</si>
  <si>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</si>
  <si>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</si>
  <si>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</si>
  <si>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</si>
  <si>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</si>
  <si>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</si>
  <si>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</si>
  <si>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</si>
  <si>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</si>
  <si>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</si>
  <si>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</si>
  <si>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</si>
  <si>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</si>
  <si>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</si>
  <si>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</si>
  <si>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</si>
  <si>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</si>
  <si>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</si>
  <si>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</si>
  <si>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</si>
  <si>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</si>
  <si>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</si>
  <si>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</si>
  <si>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</si>
  <si>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</si>
  <si>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</si>
  <si>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</si>
  <si>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</si>
  <si>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</si>
  <si>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</si>
  <si>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</si>
  <si>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</si>
  <si>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</si>
  <si>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</si>
  <si>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</si>
  <si>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</si>
  <si>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</si>
  <si>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</si>
  <si>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</si>
  <si>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</si>
  <si>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</si>
  <si>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</si>
  <si>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</si>
  <si>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</si>
  <si>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</si>
  <si>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</si>
  <si>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</si>
  <si>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</si>
  <si>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</si>
  <si>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</si>
  <si>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</si>
  <si>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</si>
  <si>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</si>
  <si>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</si>
  <si>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</si>
  <si>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</si>
  <si>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</si>
  <si>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</si>
  <si>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</si>
  <si>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</si>
  <si>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</si>
  <si>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</si>
  <si>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</si>
  <si>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</si>
  <si>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</si>
  <si>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</si>
  <si>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</si>
  <si>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</si>
  <si>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</si>
  <si>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</si>
  <si>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</si>
  <si>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</si>
  <si>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</si>
  <si>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</si>
  <si>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</si>
  <si>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</si>
  <si>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</si>
  <si>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</si>
  <si>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</si>
  <si>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</si>
  <si>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</si>
  <si>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</si>
  <si>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</si>
  <si>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</si>
  <si>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</si>
  <si>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</si>
  <si>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</si>
  <si>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</si>
  <si>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</si>
  <si>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</si>
  <si>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</si>
  <si>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</si>
  <si>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</si>
  <si>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</si>
  <si>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</si>
  <si>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</si>
  <si>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</si>
  <si>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</si>
  <si>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</si>
  <si>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</si>
  <si>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</si>
  <si>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</si>
  <si>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</si>
  <si>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</si>
  <si>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</si>
  <si>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</si>
  <si>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</si>
  <si>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</si>
  <si>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</si>
  <si>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</si>
  <si>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</si>
  <si>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</si>
  <si>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</si>
  <si>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</si>
  <si>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</si>
  <si>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</si>
  <si>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</si>
  <si>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</si>
  <si>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</si>
  <si>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</si>
  <si>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</si>
  <si>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</si>
  <si>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</si>
  <si>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</si>
  <si>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</si>
  <si>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</si>
  <si>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</si>
  <si>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</si>
  <si>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</si>
  <si>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</si>
  <si>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</si>
  <si>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</si>
  <si>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</si>
  <si>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</si>
  <si>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</si>
  <si>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</si>
  <si>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</si>
  <si>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</si>
  <si>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</si>
  <si>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</si>
  <si>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</si>
  <si>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</si>
  <si>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</si>
  <si>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</si>
  <si>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</si>
  <si>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</si>
  <si>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</si>
  <si>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</si>
  <si>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</si>
  <si>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</si>
  <si>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</si>
  <si>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</si>
  <si>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</si>
  <si>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</si>
  <si>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</si>
  <si>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</si>
  <si>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</si>
  <si>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</si>
  <si>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</si>
  <si>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</si>
  <si>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</si>
  <si>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</si>
  <si>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</si>
  <si>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</si>
  <si>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</si>
  <si>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</si>
  <si>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</si>
  <si>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</si>
  <si>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</si>
  <si>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</si>
  <si>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</si>
  <si>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</si>
  <si>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</si>
  <si>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</si>
  <si>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</si>
  <si>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</si>
  <si>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</si>
  <si>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</si>
  <si>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</si>
  <si>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</si>
  <si>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</si>
  <si>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</si>
  <si>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</si>
  <si>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</si>
  <si>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</si>
  <si>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</si>
  <si>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</si>
  <si>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</si>
  <si>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</si>
  <si>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</si>
  <si>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</si>
  <si>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</si>
  <si>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</si>
  <si>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</si>
  <si>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</si>
  <si>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</si>
  <si>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</si>
  <si>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</si>
  <si>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</si>
  <si>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</si>
  <si>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</si>
  <si>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</si>
  <si>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</si>
  <si>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</si>
  <si>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</si>
  <si>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</si>
  <si>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</si>
  <si>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</si>
  <si>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</si>
  <si>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</si>
  <si>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</si>
  <si>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</si>
  <si>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</si>
  <si>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</si>
  <si>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</si>
  <si>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</si>
  <si>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</si>
  <si>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</si>
  <si>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</si>
  <si>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</si>
  <si>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</si>
  <si>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</si>
  <si>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</si>
  <si>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</si>
  <si>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</si>
  <si>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</si>
  <si>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</si>
  <si>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</si>
  <si>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</si>
  <si>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</si>
  <si>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</si>
  <si>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</si>
  <si>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</si>
  <si>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</si>
  <si>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</si>
  <si>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</si>
  <si>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</si>
  <si>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</si>
  <si>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</si>
  <si>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</si>
  <si>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</si>
  <si>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</si>
  <si>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</si>
  <si>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</si>
  <si>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</si>
  <si>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</si>
  <si>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</si>
  <si>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</si>
  <si>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</si>
  <si>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</si>
  <si>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</si>
  <si>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</si>
  <si>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</si>
  <si>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</si>
  <si>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</si>
  <si>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</si>
  <si>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</si>
  <si>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</si>
  <si>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</si>
  <si>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</si>
  <si>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</si>
  <si>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</si>
  <si>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</si>
  <si>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</si>
  <si>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</si>
  <si>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</si>
  <si>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</si>
  <si>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</si>
  <si>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</si>
  <si>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</si>
  <si>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</si>
  <si>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</si>
  <si>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</si>
  <si>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</si>
  <si>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</si>
  <si>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</si>
  <si>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</si>
  <si>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</si>
  <si>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</si>
  <si>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</si>
  <si>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</si>
  <si>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</si>
  <si>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</si>
  <si>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</si>
  <si>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</si>
  <si>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</si>
  <si>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</si>
  <si>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</si>
  <si>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</si>
  <si>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</si>
  <si>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</si>
  <si>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</si>
  <si>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</si>
  <si>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</si>
  <si>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</si>
  <si>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</si>
  <si>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</si>
  <si>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</si>
  <si>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</si>
  <si>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</si>
  <si>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</si>
  <si>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</si>
  <si>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</si>
  <si>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</si>
  <si>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</si>
  <si>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</si>
  <si>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</si>
  <si>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</si>
  <si>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</si>
  <si>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</si>
  <si>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</si>
  <si>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</si>
  <si>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</si>
  <si>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</si>
  <si>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</si>
  <si>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</si>
  <si>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</si>
  <si>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</si>
  <si>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</si>
  <si>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</si>
  <si>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</si>
  <si>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</si>
  <si>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</si>
  <si>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</si>
  <si>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</si>
  <si>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</si>
  <si>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</si>
  <si>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</si>
  <si>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</si>
  <si>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</si>
  <si>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</si>
  <si>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</si>
  <si>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</si>
  <si>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</si>
  <si>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</si>
  <si>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</si>
  <si>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</si>
  <si>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</si>
  <si>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</si>
  <si>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</si>
  <si>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</si>
  <si>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</si>
  <si>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</si>
  <si>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</si>
  <si>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</si>
  <si>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</si>
  <si>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</si>
  <si>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</si>
  <si>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</si>
  <si>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</si>
  <si>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</si>
  <si>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</si>
  <si>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</si>
  <si>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</si>
  <si>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</si>
  <si>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</si>
  <si>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</si>
  <si>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</si>
  <si>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</si>
  <si>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</si>
  <si>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</si>
  <si>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</si>
  <si>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</si>
  <si>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</si>
  <si>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</si>
  <si>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</si>
  <si>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</si>
  <si>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</si>
  <si>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</si>
  <si>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</si>
  <si>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</si>
  <si>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</si>
  <si>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</si>
  <si>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</si>
  <si>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</si>
  <si>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</si>
  <si>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</si>
  <si>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</si>
  <si>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</si>
  <si>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</si>
  <si>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</si>
  <si>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</si>
  <si>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</si>
  <si>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</si>
  <si>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</si>
  <si>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</si>
  <si>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</si>
  <si>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</si>
  <si>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</si>
  <si>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</si>
  <si>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</si>
  <si>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</si>
  <si>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</si>
  <si>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</si>
  <si>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</si>
  <si>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</si>
  <si>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</si>
  <si>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</si>
  <si>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</si>
  <si>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</si>
  <si>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</si>
  <si>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</si>
  <si>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</si>
  <si>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</si>
  <si>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</si>
  <si>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</si>
  <si>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</si>
  <si>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</si>
  <si>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</si>
  <si>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</si>
  <si>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</si>
  <si>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</si>
  <si>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</si>
  <si>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</si>
  <si>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</si>
  <si>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</si>
  <si>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</si>
  <si>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</si>
  <si>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</si>
  <si>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</si>
  <si>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</si>
  <si>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</si>
  <si>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</si>
  <si>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</si>
  <si>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</si>
  <si>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</si>
  <si>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</si>
  <si>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</si>
  <si>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</si>
  <si>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</si>
  <si>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</si>
  <si>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</si>
  <si>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</si>
  <si>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</si>
  <si>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</si>
  <si>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</si>
  <si>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</si>
  <si>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</si>
  <si>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</si>
  <si>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</si>
  <si>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</si>
  <si>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</si>
  <si>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</si>
  <si>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</si>
  <si>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</si>
  <si>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</si>
  <si>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</si>
  <si>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</si>
  <si>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</si>
  <si>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</si>
  <si>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</si>
  <si>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</si>
  <si>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</si>
  <si>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</si>
  <si>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</si>
  <si>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</si>
  <si>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</si>
  <si>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</si>
  <si>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</si>
  <si>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</si>
  <si>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</si>
  <si>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</si>
  <si>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</si>
  <si>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</si>
  <si>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</si>
  <si>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</si>
  <si>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</si>
  <si>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</si>
  <si>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</si>
  <si>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</si>
  <si>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</si>
  <si>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</si>
  <si>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</si>
  <si>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</si>
  <si>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</si>
  <si>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</si>
  <si>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</si>
  <si>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</si>
  <si>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</si>
  <si>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</si>
  <si>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</si>
  <si>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</si>
  <si>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</si>
  <si>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</si>
  <si>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</si>
  <si>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</si>
  <si>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</si>
  <si>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</si>
  <si>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</si>
  <si>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</si>
  <si>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</si>
  <si>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</si>
  <si>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</si>
  <si>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</si>
  <si>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</si>
  <si>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</si>
  <si>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</si>
  <si>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</si>
  <si>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</si>
  <si>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</si>
  <si>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</si>
  <si>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</si>
  <si>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</si>
  <si>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</si>
  <si>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</si>
  <si>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</si>
  <si>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</si>
  <si>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</si>
  <si>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</si>
  <si>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</si>
  <si>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</si>
  <si>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</si>
  <si>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</si>
  <si>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</si>
  <si>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</si>
  <si>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</si>
  <si>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</si>
  <si>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</si>
  <si>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</si>
  <si>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</si>
  <si>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</si>
  <si>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</si>
  <si>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</si>
  <si>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</si>
  <si>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</si>
  <si>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</si>
  <si>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</si>
  <si>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</si>
  <si>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</si>
  <si>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</si>
  <si>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</si>
  <si>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</si>
  <si>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</si>
  <si>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</si>
  <si>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</si>
  <si>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</si>
  <si>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</si>
  <si>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</si>
  <si>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</si>
  <si>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</si>
  <si>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</si>
  <si>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</si>
  <si>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</si>
  <si>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</si>
  <si>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</si>
  <si>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</si>
  <si>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</si>
  <si>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</si>
  <si>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</si>
  <si>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</si>
  <si>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</si>
  <si>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</si>
  <si>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</si>
  <si>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</si>
  <si>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</si>
  <si>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</si>
  <si>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</si>
  <si>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</si>
  <si>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</si>
  <si>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</si>
  <si>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</si>
  <si>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</si>
  <si>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</si>
  <si>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</si>
  <si>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</si>
  <si>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</si>
  <si>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</si>
  <si>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</si>
  <si>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</si>
  <si>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</si>
  <si>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</si>
  <si>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</si>
  <si>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</si>
  <si>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</si>
  <si>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</si>
  <si>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</si>
  <si>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</si>
  <si>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</si>
  <si>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</si>
  <si>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</si>
  <si>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</si>
  <si>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</si>
  <si>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</si>
  <si>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</si>
  <si>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</si>
  <si>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</si>
  <si>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</si>
  <si>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</si>
  <si>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</si>
  <si>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</si>
  <si>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</si>
  <si>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</si>
  <si>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</si>
  <si>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</si>
  <si>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</si>
  <si>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</si>
  <si>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</si>
  <si>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</si>
  <si>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</si>
  <si>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</si>
  <si>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</si>
  <si>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</si>
  <si>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</si>
  <si>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</si>
  <si>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</si>
  <si>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</si>
  <si>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</si>
  <si>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</si>
  <si>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</si>
  <si>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</si>
  <si>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</si>
  <si>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</si>
  <si>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</si>
  <si>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</si>
  <si>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</si>
  <si>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</si>
  <si>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</si>
  <si>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</si>
  <si>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</si>
  <si>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</si>
  <si>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</si>
  <si>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</si>
  <si>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</si>
  <si>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</si>
  <si>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</si>
  <si>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</si>
  <si>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</si>
  <si>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</si>
  <si>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</si>
  <si>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</si>
  <si>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</si>
  <si>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</si>
  <si>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</si>
  <si>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</si>
  <si>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</si>
  <si>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</si>
  <si>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</si>
  <si>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</si>
  <si>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</si>
  <si>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</si>
  <si>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</si>
  <si>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</si>
  <si>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</si>
  <si>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</si>
  <si>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</si>
  <si>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</si>
  <si>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</si>
  <si>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</si>
  <si>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</si>
  <si>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</si>
  <si>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</si>
  <si>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</si>
  <si>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</si>
  <si>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</si>
  <si>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</si>
  <si>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</si>
  <si>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</si>
  <si>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</si>
  <si>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</si>
  <si>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</si>
  <si>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</si>
  <si>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</si>
  <si>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</si>
  <si>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</si>
  <si>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</si>
  <si>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</si>
  <si>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</si>
  <si>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</si>
  <si>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</si>
  <si>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</si>
  <si>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</si>
  <si>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</si>
  <si>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</si>
  <si>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</si>
  <si>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</si>
  <si>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</si>
  <si>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</si>
  <si>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</si>
  <si>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</si>
  <si>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</si>
  <si>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</si>
  <si>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</si>
  <si>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</si>
  <si>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</si>
  <si>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</si>
  <si>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</si>
  <si>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</si>
  <si>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</si>
  <si>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</si>
  <si>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</si>
  <si>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</si>
  <si>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</si>
  <si>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</si>
  <si>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</si>
  <si>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</si>
  <si>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</si>
  <si>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</si>
  <si>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</si>
  <si>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</si>
  <si>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</si>
  <si>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</si>
  <si>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</si>
  <si>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</si>
  <si>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</si>
  <si>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</si>
  <si>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</si>
  <si>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</si>
  <si>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</si>
  <si>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</si>
  <si>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</si>
  <si>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</si>
  <si>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</si>
  <si>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</si>
  <si>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</si>
  <si>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</si>
  <si>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</si>
  <si>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</si>
  <si>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</si>
  <si>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</si>
  <si>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</si>
  <si>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</si>
  <si>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</si>
  <si>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</si>
  <si>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</si>
  <si>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</si>
  <si>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</si>
  <si>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</si>
  <si>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</si>
  <si>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</si>
  <si>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</si>
  <si>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</si>
  <si>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</si>
  <si>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</si>
  <si>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</si>
  <si>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</si>
  <si>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</si>
  <si>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</si>
  <si>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</si>
  <si>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</si>
  <si>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</si>
  <si>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</si>
  <si>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</si>
  <si>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</si>
  <si>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</si>
  <si>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</si>
  <si>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</si>
  <si>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</si>
  <si>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</si>
  <si>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</si>
  <si>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</si>
  <si>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</si>
  <si>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</si>
  <si>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</si>
  <si>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</si>
  <si>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</si>
  <si>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</si>
  <si>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</si>
  <si>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</si>
  <si>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</si>
  <si>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</si>
  <si>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</si>
  <si>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</si>
  <si>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</si>
  <si>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</si>
  <si>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</si>
  <si>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</si>
  <si>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</si>
  <si>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</si>
  <si>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</si>
  <si>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</si>
  <si>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</si>
  <si>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</si>
  <si>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</si>
  <si>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</si>
  <si>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</si>
  <si>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</si>
  <si>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</si>
  <si>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</si>
  <si>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</si>
  <si>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</si>
  <si>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</si>
  <si>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</si>
  <si>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</si>
  <si>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</si>
  <si>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</si>
  <si>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</si>
  <si>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</si>
  <si>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</si>
  <si>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</si>
  <si>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</si>
  <si>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</si>
  <si>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</si>
  <si>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</si>
  <si>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</si>
  <si>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</si>
  <si>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</si>
  <si>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</si>
  <si>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</si>
  <si>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</si>
  <si>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</si>
  <si>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</si>
  <si>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</si>
  <si>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</si>
  <si>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</si>
  <si>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</si>
  <si>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</si>
  <si>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</si>
  <si>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</si>
  <si>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</si>
  <si>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</si>
  <si>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</si>
  <si>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</si>
  <si>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</si>
  <si>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</si>
  <si>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</si>
  <si>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</si>
  <si>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</si>
  <si>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</si>
  <si>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</si>
  <si>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</si>
  <si>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</si>
  <si>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</si>
  <si>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</si>
  <si>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</si>
  <si>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</si>
  <si>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</si>
  <si>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</si>
  <si>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</si>
  <si>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</si>
  <si>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</si>
  <si>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</si>
  <si>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</si>
  <si>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</si>
  <si>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</si>
  <si>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</si>
  <si>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</si>
  <si>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</si>
  <si>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</si>
  <si>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</si>
  <si>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</si>
  <si>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</si>
  <si>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</si>
  <si>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</si>
  <si>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</si>
  <si>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</si>
  <si>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</si>
  <si>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</si>
  <si>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</si>
  <si>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</si>
  <si>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</si>
  <si>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</si>
  <si>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</si>
  <si>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</si>
  <si>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</si>
  <si>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</si>
  <si>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</si>
  <si>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</si>
  <si>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</si>
  <si>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</si>
  <si>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</si>
  <si>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</si>
  <si>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</si>
  <si>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</si>
  <si>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</si>
  <si>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</si>
  <si>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</si>
  <si>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</si>
  <si>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</si>
  <si>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</si>
  <si>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</si>
  <si>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</si>
  <si>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</si>
  <si>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</si>
  <si>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</si>
  <si>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</si>
  <si>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</si>
  <si>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</si>
  <si>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</si>
  <si>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</si>
  <si>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</si>
  <si>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</si>
  <si>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</si>
  <si>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</si>
  <si>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</si>
  <si>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</si>
  <si>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</si>
  <si>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</si>
  <si>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</si>
  <si>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</si>
  <si>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</si>
  <si>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</si>
  <si>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</si>
  <si>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</si>
  <si>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</si>
  <si>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</si>
  <si>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</si>
  <si>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</si>
  <si>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</si>
  <si>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</si>
  <si>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</si>
  <si>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</si>
  <si>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</si>
  <si>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</si>
  <si>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</si>
  <si>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</si>
  <si>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</si>
  <si>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</si>
  <si>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</si>
  <si>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</si>
  <si>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</si>
  <si>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</si>
  <si>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</si>
  <si>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</si>
  <si>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</si>
  <si>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</si>
  <si>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</si>
  <si>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</si>
  <si>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</si>
  <si>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</si>
  <si>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</si>
  <si>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</si>
  <si>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</si>
  <si>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</si>
  <si>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</si>
  <si>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</si>
  <si>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</si>
  <si>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</si>
  <si>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</si>
  <si>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</si>
  <si>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</si>
  <si>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</si>
  <si>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</si>
  <si>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</si>
  <si>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</si>
  <si>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</si>
  <si>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</si>
  <si>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</si>
  <si>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</si>
  <si>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</si>
  <si>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</si>
  <si>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</si>
  <si>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</si>
  <si>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</si>
  <si>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</si>
  <si>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</si>
  <si>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</si>
  <si>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</si>
  <si>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</si>
  <si>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</si>
  <si>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</si>
  <si>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</si>
  <si>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</si>
  <si>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</si>
  <si>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</si>
  <si>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</si>
  <si>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</si>
  <si>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</si>
  <si>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</si>
  <si>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</si>
  <si>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</si>
  <si>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</si>
  <si>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</si>
  <si>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</si>
  <si>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</si>
  <si>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</si>
  <si>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</si>
  <si>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</si>
  <si>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</si>
  <si>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</si>
  <si>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</si>
  <si>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</si>
  <si>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</si>
  <si>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</si>
  <si>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</si>
  <si>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</si>
  <si>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</si>
  <si>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</si>
  <si>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</si>
  <si>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</si>
  <si>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</si>
  <si>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</si>
  <si>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</si>
  <si>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</si>
  <si>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</si>
  <si>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</si>
  <si>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</si>
  <si>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</si>
  <si>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</si>
  <si>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</si>
  <si>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</si>
  <si>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</si>
  <si>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</si>
  <si>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</si>
  <si>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</si>
  <si>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</si>
  <si>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</si>
  <si>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</si>
  <si>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</si>
  <si>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</si>
  <si>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</si>
  <si>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</si>
  <si>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</si>
  <si>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</si>
  <si>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</si>
  <si>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</si>
  <si>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</si>
  <si>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</si>
  <si>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</si>
  <si>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</si>
  <si>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</si>
  <si>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</si>
  <si>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</si>
  <si>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</si>
  <si>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</si>
  <si>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</si>
  <si>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</si>
  <si>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</si>
  <si>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</si>
  <si>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</si>
  <si>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</si>
  <si>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</si>
  <si>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</si>
  <si>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</si>
  <si>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</si>
  <si>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</si>
  <si>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</si>
  <si>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</si>
  <si>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</si>
  <si>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</si>
  <si>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</si>
  <si>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</si>
  <si>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</si>
  <si>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</si>
  <si>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</si>
  <si>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</si>
  <si>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</si>
  <si>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</si>
  <si>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</si>
  <si>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</si>
  <si>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</si>
  <si>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</si>
  <si>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</si>
  <si>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</si>
  <si>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</si>
  <si>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</si>
  <si>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</si>
  <si>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</si>
  <si>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</si>
  <si>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</si>
  <si>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</si>
  <si>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</si>
  <si>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</si>
  <si>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</si>
  <si>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</si>
  <si>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</si>
  <si>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</si>
  <si>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</si>
  <si>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</si>
  <si>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</si>
  <si>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</si>
  <si>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</si>
  <si>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</si>
  <si>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</si>
  <si>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</si>
  <si>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</si>
  <si>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</si>
  <si>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</si>
  <si>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</si>
  <si>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</si>
  <si>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</si>
  <si>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</si>
  <si>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</si>
  <si>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</si>
  <si>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</si>
  <si>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</si>
  <si>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</si>
  <si>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</si>
  <si>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</si>
  <si>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</si>
  <si>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</si>
  <si>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</si>
  <si>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</si>
  <si>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</si>
  <si>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</si>
  <si>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</si>
  <si>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</si>
  <si>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</si>
  <si>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</si>
  <si>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</si>
  <si>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</si>
  <si>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</si>
  <si>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</si>
  <si>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</si>
  <si>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</si>
  <si>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</si>
  <si>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</si>
  <si>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</si>
  <si>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</si>
  <si>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</si>
  <si>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</si>
  <si>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</si>
  <si>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</si>
  <si>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</si>
  <si>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</si>
  <si>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</si>
  <si>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</si>
  <si>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</si>
  <si>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</si>
  <si>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</si>
  <si>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</si>
  <si>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</si>
  <si>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</si>
  <si>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</si>
  <si>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</si>
  <si>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</si>
  <si>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</si>
  <si>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</si>
  <si>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</si>
  <si>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</si>
  <si>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</si>
  <si>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</si>
  <si>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</si>
  <si>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</si>
  <si>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</si>
  <si>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</si>
  <si>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</si>
  <si>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</si>
  <si>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</si>
  <si>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</si>
  <si>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</si>
  <si>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</si>
  <si>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</si>
  <si>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</si>
  <si>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</si>
  <si>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</si>
  <si>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</si>
  <si>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</si>
  <si>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</si>
  <si>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</si>
  <si>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</si>
  <si>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</si>
  <si>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</si>
  <si>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</si>
  <si>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</si>
  <si>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</si>
  <si>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</si>
  <si>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</si>
  <si>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</si>
  <si>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</si>
  <si>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</si>
  <si>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</si>
  <si>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</si>
  <si>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</si>
  <si>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</si>
  <si>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</si>
  <si>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</si>
  <si>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</si>
  <si>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</si>
  <si>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</si>
  <si>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</si>
  <si>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</si>
  <si>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</si>
  <si>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</si>
  <si>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</si>
  <si>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</si>
  <si>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</si>
  <si>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</si>
  <si>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</si>
  <si>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</si>
  <si>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</si>
  <si>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</si>
  <si>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</si>
  <si>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</si>
  <si>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</si>
  <si>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</si>
  <si>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</si>
  <si>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</si>
  <si>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</si>
  <si>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</si>
  <si>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</si>
  <si>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</si>
  <si>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</si>
  <si>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</si>
  <si>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</si>
  <si>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</si>
  <si>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</si>
  <si>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</si>
  <si>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</si>
  <si>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</si>
  <si>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</si>
  <si>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</si>
  <si>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</si>
  <si>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</si>
  <si>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</si>
  <si>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</si>
  <si>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</si>
  <si>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</si>
  <si>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</si>
  <si>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</si>
  <si>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</si>
  <si>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</si>
  <si>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</si>
  <si>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</si>
  <si>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</si>
  <si>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</si>
  <si>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</si>
  <si>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</si>
  <si>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</si>
  <si>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</si>
  <si>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</si>
  <si>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</si>
  <si>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</si>
  <si>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</si>
  <si>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</si>
  <si>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</si>
  <si>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</si>
  <si>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</si>
  <si>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</si>
  <si>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</si>
  <si>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</si>
  <si>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</si>
  <si>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</si>
  <si>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</si>
  <si>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</si>
  <si>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</si>
  <si>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</si>
  <si>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</si>
  <si>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</si>
  <si>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</si>
  <si>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</si>
  <si>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</si>
  <si>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</si>
  <si>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</si>
  <si>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</si>
  <si>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</si>
  <si>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</si>
  <si>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</si>
  <si>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</si>
  <si>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</si>
  <si>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</si>
  <si>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</si>
  <si>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</si>
  <si>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</si>
  <si>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</si>
  <si>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</si>
  <si>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</si>
  <si>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</si>
  <si>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</si>
  <si>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</si>
  <si>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</si>
  <si>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</si>
  <si>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</si>
  <si>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</si>
  <si>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</si>
  <si>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</si>
  <si>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</si>
  <si>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</si>
  <si>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</si>
  <si>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</si>
  <si>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</si>
  <si>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</si>
  <si>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</si>
  <si>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</si>
  <si>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</si>
  <si>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</si>
  <si>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</si>
  <si>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</si>
  <si>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</si>
  <si>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</si>
  <si>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</si>
  <si>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</si>
  <si>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</si>
  <si>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</si>
  <si>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</si>
  <si>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</si>
  <si>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</si>
  <si>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</si>
  <si>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</si>
  <si>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</si>
  <si>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</si>
  <si>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</si>
  <si>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</si>
  <si>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</si>
  <si>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</si>
  <si>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</si>
  <si>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</si>
  <si>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</si>
  <si>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</si>
  <si>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</si>
  <si>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</si>
  <si>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</si>
  <si>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</si>
  <si>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</si>
  <si>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</si>
  <si>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</si>
  <si>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</si>
  <si>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</si>
  <si>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</si>
  <si>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</si>
  <si>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</si>
  <si>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</si>
  <si>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</si>
  <si>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</si>
  <si>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</si>
  <si>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</si>
  <si>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</si>
  <si>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</si>
  <si>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</si>
  <si>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</si>
  <si>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</si>
  <si>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</si>
  <si>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</si>
  <si>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</si>
  <si>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</si>
  <si>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</si>
  <si>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</si>
  <si>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</si>
  <si>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</si>
  <si>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</si>
  <si>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</si>
  <si>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</si>
  <si>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</si>
  <si>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</si>
  <si>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</si>
  <si>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</si>
  <si>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</si>
  <si>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</si>
  <si>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</si>
  <si>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</si>
  <si>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</si>
  <si>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</si>
  <si>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</si>
  <si>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</si>
  <si>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</si>
  <si>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</si>
  <si>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</si>
  <si>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</si>
  <si>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</si>
  <si>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</si>
  <si>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</si>
  <si>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</si>
  <si>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</si>
  <si>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</si>
  <si>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</si>
  <si>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</si>
  <si>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</si>
  <si>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</si>
  <si>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</si>
  <si>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</si>
  <si>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</si>
  <si>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</si>
  <si>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</si>
  <si>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</si>
  <si>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</si>
  <si>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</si>
  <si>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</si>
  <si>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</si>
  <si>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</si>
  <si>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</si>
  <si>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</si>
  <si>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</si>
  <si>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</si>
  <si>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</si>
  <si>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</si>
  <si>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</si>
  <si>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</si>
  <si>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</si>
  <si>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</si>
  <si>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</si>
  <si>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</si>
  <si>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</si>
  <si>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</si>
  <si>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</si>
  <si>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</si>
  <si>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</si>
  <si>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</si>
  <si>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</si>
  <si>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</si>
  <si>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</si>
  <si>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</si>
  <si>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</si>
  <si>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</si>
  <si>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</si>
  <si>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</si>
  <si>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</si>
  <si>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</si>
  <si>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</si>
  <si>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</si>
  <si>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</si>
  <si>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</si>
  <si>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</si>
  <si>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</si>
  <si>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</si>
  <si>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</si>
  <si>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</si>
  <si>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</si>
  <si>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</si>
  <si>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</si>
  <si>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</si>
  <si>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</si>
  <si>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</si>
  <si>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</si>
  <si>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</si>
  <si>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</si>
  <si>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</si>
  <si>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</si>
  <si>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</si>
  <si>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</si>
  <si>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</si>
  <si>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</si>
  <si>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</si>
  <si>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</si>
  <si>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</si>
  <si>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</si>
  <si>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</si>
  <si>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</si>
  <si>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</si>
  <si>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</si>
  <si>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</si>
  <si>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</si>
  <si>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</si>
  <si>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</si>
  <si>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</si>
  <si>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</si>
  <si>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</si>
  <si>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</si>
  <si>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</si>
  <si>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</si>
  <si>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</si>
  <si>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</si>
  <si>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</si>
  <si>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</si>
  <si>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</si>
  <si>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</si>
  <si>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</si>
  <si>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</si>
  <si>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</si>
  <si>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</si>
  <si>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</si>
  <si>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</si>
  <si>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</si>
  <si>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</si>
  <si>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</si>
  <si>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</si>
  <si>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</si>
  <si>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</si>
  <si>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</si>
  <si>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</si>
  <si>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</si>
  <si>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</si>
  <si>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</si>
  <si>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</si>
  <si>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</si>
  <si>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</si>
  <si>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</si>
  <si>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</si>
  <si>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</si>
  <si>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</si>
  <si>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</si>
  <si>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</si>
  <si>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</si>
  <si>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</si>
  <si>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</si>
  <si>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</si>
  <si>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</si>
  <si>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</si>
  <si>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</si>
  <si>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</si>
  <si>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</si>
  <si>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</si>
  <si>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</si>
  <si>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</si>
  <si>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</si>
  <si>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</si>
  <si>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</si>
  <si>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</si>
  <si>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</si>
  <si>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</si>
  <si>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</si>
  <si>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</si>
  <si>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</si>
  <si>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</si>
  <si>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</si>
  <si>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</si>
  <si>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</si>
  <si>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</si>
  <si>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</si>
  <si>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</si>
  <si>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</si>
  <si>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</si>
  <si>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</si>
  <si>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</si>
  <si>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</si>
  <si>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</si>
  <si>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</si>
  <si>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</si>
  <si>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</si>
  <si>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</si>
  <si>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</si>
  <si>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</si>
  <si>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</si>
  <si>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</si>
  <si>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</si>
  <si>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</si>
  <si>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</si>
  <si>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</si>
  <si>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</si>
  <si>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</si>
  <si>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</si>
  <si>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</si>
  <si>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</si>
  <si>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</si>
  <si>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</si>
  <si>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</si>
  <si>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</si>
  <si>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</si>
  <si>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</si>
  <si>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</si>
  <si>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</si>
  <si>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</si>
  <si>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</si>
  <si>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</si>
  <si>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</si>
  <si>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</si>
  <si>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</si>
  <si>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</si>
  <si>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</si>
  <si>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</si>
  <si>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</si>
  <si>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</si>
  <si>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</si>
  <si>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</si>
  <si>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</si>
  <si>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</si>
  <si>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</si>
  <si>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</si>
  <si>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</si>
  <si>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</si>
  <si>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</si>
  <si>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</si>
  <si>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</si>
  <si>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</si>
  <si>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</si>
  <si>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</si>
  <si>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</si>
  <si>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</si>
  <si>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</si>
  <si>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</si>
  <si>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</si>
  <si>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</si>
  <si>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</si>
  <si>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</si>
  <si>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</si>
  <si>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</si>
  <si>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</si>
  <si>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</si>
  <si>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</si>
  <si>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</si>
  <si>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</si>
  <si>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</si>
  <si>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</si>
  <si>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</si>
  <si>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</si>
  <si>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</si>
  <si>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</si>
  <si>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</si>
  <si>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</si>
  <si>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</si>
  <si>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</si>
  <si>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</si>
  <si>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</si>
  <si>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</si>
  <si>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</si>
  <si>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</si>
  <si>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</si>
  <si>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</si>
  <si>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</si>
  <si>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</si>
  <si>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</si>
  <si>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</si>
  <si>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</si>
  <si>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</si>
  <si>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</si>
  <si>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</si>
  <si>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</si>
  <si>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</si>
  <si>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</si>
  <si>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</si>
  <si>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</si>
  <si>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</si>
  <si>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</si>
  <si>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</si>
  <si>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</si>
  <si>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</si>
  <si>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</si>
  <si>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</si>
  <si>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</si>
  <si>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</si>
  <si>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</si>
  <si>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</si>
  <si>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</si>
  <si>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</si>
  <si>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</si>
  <si>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</si>
  <si>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</si>
  <si>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</si>
  <si>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</si>
  <si>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</si>
  <si>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</si>
  <si>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</si>
  <si>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</si>
  <si>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</si>
  <si>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</si>
  <si>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</si>
  <si>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</si>
  <si>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</si>
  <si>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</si>
  <si>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</si>
  <si>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</si>
  <si>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</si>
  <si>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</si>
  <si>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</si>
  <si>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</si>
  <si>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</si>
  <si>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</si>
  <si>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</si>
  <si>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</si>
  <si>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</si>
  <si>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</si>
  <si>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</si>
  <si>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</si>
  <si>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</si>
  <si>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</si>
  <si>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</si>
  <si>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</si>
  <si>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</si>
  <si>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</si>
  <si>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</si>
  <si>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</si>
  <si>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</si>
  <si>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</si>
  <si>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</si>
  <si>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</si>
  <si>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</si>
  <si>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</si>
  <si>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</si>
  <si>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</si>
  <si>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</si>
  <si>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</si>
  <si>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</si>
  <si>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</si>
  <si>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</si>
  <si>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</si>
  <si>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</si>
  <si>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</si>
  <si>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</si>
  <si>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</si>
  <si>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</si>
  <si>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</si>
  <si>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</si>
  <si>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</si>
  <si>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</si>
  <si>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</si>
  <si>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</si>
  <si>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</si>
  <si>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</si>
  <si>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</si>
  <si>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</si>
  <si>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</si>
  <si>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</si>
  <si>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</si>
  <si>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</si>
  <si>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</si>
  <si>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</si>
  <si>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</si>
  <si>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</si>
  <si>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</si>
  <si>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</si>
  <si>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</si>
  <si>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</si>
  <si>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</si>
  <si>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</si>
  <si>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</si>
  <si>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</si>
  <si>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</si>
  <si>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</si>
  <si>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</si>
  <si>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</si>
  <si>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</si>
  <si>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</si>
  <si>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</si>
  <si>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</si>
  <si>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</si>
  <si>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</si>
  <si>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</si>
  <si>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</si>
  <si>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</si>
  <si>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</si>
  <si>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</si>
  <si>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</si>
  <si>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</si>
  <si>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</si>
  <si>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</si>
  <si>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</si>
  <si>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</si>
  <si>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</si>
  <si>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</si>
  <si>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</si>
  <si>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</si>
  <si>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</si>
  <si>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</si>
  <si>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</si>
  <si>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</si>
  <si>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</si>
  <si>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</si>
  <si>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</si>
  <si>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</si>
  <si>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</si>
  <si>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</si>
  <si>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</si>
  <si>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</si>
  <si>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</si>
  <si>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</si>
  <si>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</si>
  <si>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</si>
  <si>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</si>
  <si>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</si>
  <si>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</si>
  <si>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</si>
  <si>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</si>
  <si>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</si>
  <si>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</si>
  <si>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</si>
  <si>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</si>
  <si>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</si>
  <si>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</si>
  <si>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</si>
  <si>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</si>
  <si>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</si>
  <si>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</si>
  <si>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</si>
  <si>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</si>
  <si>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</si>
  <si>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</si>
  <si>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</si>
  <si>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</si>
  <si>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</si>
  <si>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</si>
  <si>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</si>
  <si>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</si>
  <si>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</si>
  <si>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</si>
  <si>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</si>
  <si>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</si>
  <si>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</si>
  <si>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</si>
  <si>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</si>
  <si>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</si>
  <si>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</si>
  <si>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</si>
  <si>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</si>
  <si>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</si>
  <si>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</si>
  <si>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</si>
  <si>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</si>
  <si>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</si>
  <si>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</si>
  <si>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</si>
  <si>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</si>
  <si>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</si>
  <si>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</si>
  <si>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</si>
  <si>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</si>
  <si>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</si>
  <si>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</si>
  <si>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</si>
  <si>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</si>
  <si>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</si>
  <si>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</si>
  <si>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</si>
  <si>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</si>
  <si>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</si>
  <si>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</si>
  <si>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</si>
  <si>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</si>
  <si>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</si>
  <si>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</si>
  <si>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</si>
  <si>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</si>
  <si>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</si>
  <si>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</si>
  <si>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</si>
  <si>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</si>
  <si>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</si>
  <si>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</si>
  <si>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</si>
  <si>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</si>
  <si>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</si>
  <si>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</si>
  <si>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</si>
  <si>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</si>
  <si>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</si>
  <si>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</si>
  <si>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</si>
  <si>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</si>
  <si>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</si>
  <si>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</si>
  <si>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</si>
  <si>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</si>
  <si>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</si>
  <si>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</si>
  <si>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</si>
  <si>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</si>
  <si>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</si>
  <si>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</si>
  <si>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</si>
  <si>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</si>
  <si>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</si>
  <si>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</si>
  <si>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</si>
  <si>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</si>
  <si>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</si>
  <si>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</si>
  <si>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</si>
  <si>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</si>
  <si>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</si>
  <si>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</si>
  <si>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</si>
  <si>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</si>
  <si>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</si>
  <si>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</si>
  <si>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</si>
  <si>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</si>
  <si>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</si>
  <si>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</si>
  <si>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</si>
  <si>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</si>
  <si>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</si>
  <si>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</si>
  <si>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</si>
  <si>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</si>
  <si>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</si>
  <si>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</si>
  <si>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</si>
  <si>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</si>
  <si>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</si>
  <si>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</si>
  <si>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</si>
  <si>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</si>
  <si>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</si>
  <si>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</si>
  <si>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</si>
  <si>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</si>
  <si>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</si>
  <si>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</si>
  <si>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</si>
  <si>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</si>
  <si>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</si>
  <si>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</si>
  <si>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</si>
  <si>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</si>
  <si>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</si>
  <si>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</si>
  <si>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</si>
  <si>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</si>
  <si>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</si>
  <si>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</si>
  <si>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</si>
  <si>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</si>
  <si>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</si>
  <si>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</si>
  <si>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</si>
  <si>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</si>
  <si>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</si>
  <si>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</si>
  <si>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</si>
  <si>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</si>
  <si>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</si>
  <si>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</si>
  <si>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</si>
  <si>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</si>
  <si>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</si>
  <si>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</si>
  <si>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</si>
  <si>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</si>
  <si>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</si>
  <si>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</si>
  <si>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</si>
  <si>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</si>
  <si>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</si>
  <si>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</si>
  <si>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</si>
  <si>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</si>
  <si>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</si>
  <si>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</si>
  <si>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</si>
  <si>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</si>
  <si>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</si>
  <si>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</si>
  <si>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</si>
  <si>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</si>
  <si>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</si>
  <si>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</si>
  <si>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</si>
  <si>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</si>
  <si>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</si>
  <si>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</si>
  <si>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</si>
  <si>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</si>
  <si>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</si>
  <si>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</si>
  <si>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</si>
  <si>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</si>
  <si>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</si>
  <si>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</si>
  <si>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</si>
  <si>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</si>
  <si>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</si>
  <si>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</si>
  <si>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</si>
  <si>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</si>
  <si>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</si>
  <si>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</si>
  <si>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</si>
  <si>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</si>
  <si>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</si>
  <si>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</si>
  <si>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</si>
  <si>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</si>
  <si>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</si>
  <si>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</si>
  <si>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</si>
  <si>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</si>
  <si>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</si>
  <si>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</si>
  <si>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</si>
  <si>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</si>
  <si>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</si>
  <si>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</si>
  <si>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</si>
  <si>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</si>
  <si>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</si>
  <si>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</si>
  <si>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</si>
  <si>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</si>
  <si>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</si>
  <si>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</si>
  <si>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</si>
  <si>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</si>
  <si>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</si>
  <si>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</si>
  <si>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</si>
  <si>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</si>
  <si>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</si>
  <si>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</si>
  <si>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</si>
  <si>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</si>
  <si>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</si>
  <si>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</si>
  <si>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</si>
  <si>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</si>
  <si>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</si>
  <si>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</si>
  <si>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</si>
  <si>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</si>
  <si>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</si>
  <si>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</si>
  <si>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</si>
  <si>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</si>
  <si>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</si>
  <si>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</si>
  <si>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</si>
  <si>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</si>
  <si>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</si>
  <si>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</si>
  <si>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</si>
  <si>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</si>
  <si>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</si>
  <si>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</si>
  <si>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</si>
  <si>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</si>
  <si>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</si>
  <si>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</si>
  <si>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</si>
  <si>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</si>
  <si>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</si>
  <si>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</si>
  <si>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</si>
  <si>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</si>
  <si>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</si>
  <si>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</si>
  <si>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</si>
  <si>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</si>
  <si>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</si>
  <si>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</si>
  <si>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</si>
  <si>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</si>
  <si>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</si>
  <si>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</si>
  <si>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</si>
  <si>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</si>
  <si>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</si>
  <si>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</si>
  <si>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</si>
  <si>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</si>
  <si>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</si>
  <si>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</si>
  <si>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</si>
  <si>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</si>
  <si>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</si>
  <si>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</si>
  <si>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</si>
  <si>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</si>
  <si>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</si>
  <si>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</si>
  <si>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</si>
  <si>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</si>
  <si>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</si>
  <si>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</si>
  <si>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</si>
  <si>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</si>
  <si>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</si>
  <si>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</si>
  <si>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</si>
  <si>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</si>
  <si>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</si>
  <si>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</si>
  <si>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</si>
  <si>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</si>
  <si>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</si>
  <si>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</si>
  <si>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</si>
  <si>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</si>
  <si>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</si>
  <si>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</si>
  <si>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</si>
  <si>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</si>
  <si>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</si>
  <si>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</si>
  <si>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</si>
  <si>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</si>
  <si>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</si>
  <si>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</si>
  <si>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</si>
  <si>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</si>
  <si>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</si>
  <si>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</si>
  <si>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</si>
  <si>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</si>
  <si>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</si>
  <si>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</si>
  <si>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</si>
  <si>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</si>
  <si>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</si>
  <si>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</si>
  <si>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</si>
  <si>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</si>
  <si>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</si>
  <si>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</si>
  <si>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</si>
  <si>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</si>
  <si>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</si>
  <si>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</si>
  <si>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</si>
  <si>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</si>
  <si>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</si>
  <si>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</si>
  <si>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</si>
  <si>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</si>
  <si>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</si>
  <si>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</si>
  <si>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</si>
  <si>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</si>
  <si>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</si>
  <si>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</si>
  <si>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</si>
  <si>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</si>
  <si>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</si>
  <si>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</si>
  <si>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</si>
  <si>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</si>
  <si>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</si>
  <si>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</si>
  <si>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</si>
  <si>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</si>
  <si>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</si>
  <si>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</si>
  <si>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</si>
  <si>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</si>
  <si>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</si>
  <si>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</si>
  <si>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</si>
  <si>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</si>
  <si>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</si>
  <si>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</si>
  <si>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</si>
  <si>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</si>
  <si>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</si>
  <si>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</si>
  <si>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</si>
  <si>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</si>
  <si>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</si>
  <si>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</si>
  <si>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</si>
  <si>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</si>
  <si>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</si>
  <si>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</si>
  <si>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</si>
  <si>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</si>
  <si>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</si>
  <si>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</si>
  <si>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</si>
  <si>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</si>
  <si>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</si>
  <si>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</si>
  <si>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</si>
  <si>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</si>
  <si>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</si>
  <si>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</si>
  <si>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</si>
  <si>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</si>
  <si>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</si>
  <si>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</si>
  <si>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</si>
  <si>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</si>
  <si>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</si>
  <si>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</si>
  <si>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</si>
  <si>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</si>
  <si>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</si>
  <si>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</si>
  <si>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</si>
  <si>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</si>
  <si>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</si>
  <si>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</si>
  <si>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</si>
  <si>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</si>
  <si>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</si>
  <si>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</si>
  <si>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</si>
  <si>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</si>
  <si>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</si>
  <si>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</si>
  <si>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</si>
  <si>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</si>
  <si>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</si>
  <si>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</si>
  <si>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</si>
  <si>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</si>
  <si>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</si>
  <si>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</si>
  <si>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</si>
  <si>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</si>
  <si>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</si>
  <si>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</si>
  <si>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</si>
  <si>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</si>
  <si>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</si>
  <si>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</si>
  <si>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</si>
  <si>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</si>
  <si>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</si>
  <si>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</si>
  <si>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</si>
  <si>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</si>
  <si>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</si>
  <si>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</si>
  <si>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</si>
  <si>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</si>
  <si>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</si>
  <si>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</si>
  <si>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</si>
  <si>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</si>
  <si>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</si>
  <si>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</si>
  <si>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</si>
  <si>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</si>
  <si>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</si>
  <si>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</si>
  <si>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</si>
  <si>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</si>
  <si>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</si>
  <si>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</si>
  <si>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</si>
  <si>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</si>
  <si>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</si>
  <si>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</si>
  <si>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</si>
  <si>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</si>
  <si>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</si>
  <si>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</si>
  <si>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</si>
  <si>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</si>
  <si>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</si>
  <si>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</si>
  <si>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</si>
  <si>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</si>
  <si>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</si>
  <si>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</si>
  <si>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</si>
  <si>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</si>
  <si>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</si>
  <si>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</si>
  <si>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</si>
  <si>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</si>
  <si>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</si>
  <si>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</si>
  <si>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</si>
  <si>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</si>
  <si>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</si>
  <si>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</si>
  <si>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</si>
  <si>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</si>
  <si>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</si>
  <si>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</si>
  <si>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</si>
  <si>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</si>
  <si>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</si>
  <si>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</si>
  <si>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</si>
  <si>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</si>
  <si>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</si>
  <si>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</si>
  <si>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</si>
  <si>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</si>
  <si>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</si>
  <si>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</si>
  <si>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</si>
  <si>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</si>
  <si>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</si>
  <si>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</si>
  <si>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</si>
  <si>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</si>
  <si>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</si>
  <si>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</si>
  <si>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</si>
  <si>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</si>
  <si>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</si>
  <si>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</si>
  <si>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</si>
  <si>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</si>
  <si>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</si>
  <si>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</si>
  <si>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</si>
  <si>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</si>
  <si>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</si>
  <si>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</si>
  <si>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</si>
  <si>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</si>
  <si>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</si>
  <si>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</si>
  <si>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</si>
  <si>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</si>
  <si>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</si>
  <si>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</si>
  <si>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</si>
  <si>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</si>
  <si>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</si>
  <si>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</si>
  <si>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</si>
  <si>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</si>
  <si>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</si>
  <si>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</si>
  <si>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</si>
  <si>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</si>
  <si>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</si>
  <si>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</si>
  <si>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</si>
  <si>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</si>
  <si>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</si>
  <si>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</si>
  <si>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</si>
  <si>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</si>
  <si>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</si>
  <si>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</si>
  <si>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</si>
  <si>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</si>
  <si>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</si>
  <si>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</si>
  <si>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</si>
  <si>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</si>
  <si>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</si>
  <si>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</si>
  <si>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</si>
  <si>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</si>
  <si>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</si>
  <si>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</si>
  <si>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</si>
  <si>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</si>
  <si>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</si>
  <si>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</si>
  <si>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</si>
  <si>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</si>
  <si>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</si>
  <si>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</si>
  <si>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</si>
  <si>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</si>
  <si>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</si>
  <si>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</si>
  <si>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</si>
  <si>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</si>
  <si>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</si>
  <si>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</si>
  <si>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</si>
  <si>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</si>
  <si>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</si>
  <si>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</si>
  <si>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</si>
  <si>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</si>
  <si>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</si>
  <si>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</si>
  <si>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</si>
  <si>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</si>
  <si>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</si>
  <si>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</si>
  <si>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</si>
  <si>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</si>
  <si>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</si>
  <si>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</si>
  <si>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</si>
  <si>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</si>
  <si>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</si>
  <si>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</si>
  <si>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</si>
  <si>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</si>
  <si>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</si>
  <si>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</si>
  <si>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</si>
  <si>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</si>
  <si>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</si>
  <si>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</si>
  <si>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</si>
  <si>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</si>
  <si>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</si>
  <si>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</si>
  <si>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</si>
  <si>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</si>
  <si>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</si>
  <si>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</si>
  <si>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</si>
  <si>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</si>
  <si>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</si>
  <si>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</si>
  <si>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</si>
  <si>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</si>
  <si>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</si>
  <si>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</si>
  <si>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</si>
  <si>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</si>
  <si>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</si>
  <si>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</si>
  <si>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</si>
  <si>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</si>
  <si>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</si>
  <si>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</si>
  <si>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</si>
  <si>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</si>
  <si>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</si>
  <si>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</si>
  <si>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</si>
  <si>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</si>
  <si>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</si>
  <si>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</si>
  <si>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</si>
  <si>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</si>
  <si>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</si>
  <si>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</si>
  <si>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</si>
  <si>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</si>
  <si>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</si>
  <si>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</si>
  <si>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</si>
  <si>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</si>
  <si>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</si>
  <si>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</si>
  <si>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</si>
  <si>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</si>
  <si>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</si>
  <si>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</si>
  <si>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</si>
  <si>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</si>
  <si>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</si>
  <si>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</si>
  <si>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</si>
  <si>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</si>
  <si>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</si>
  <si>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</si>
  <si>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</si>
  <si>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</si>
  <si>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</si>
  <si>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</si>
  <si>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</si>
  <si>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</si>
  <si>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</si>
  <si>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</si>
  <si>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</si>
  <si>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</si>
  <si>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</si>
  <si>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</si>
  <si>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</si>
  <si>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</si>
  <si>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</si>
  <si>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</si>
  <si>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</si>
  <si>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</si>
  <si>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</si>
  <si>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</si>
  <si>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</si>
  <si>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</si>
  <si>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</si>
  <si>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</si>
  <si>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</si>
  <si>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</si>
  <si>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</si>
  <si>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</si>
  <si>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</si>
  <si>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</si>
  <si>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</si>
  <si>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</si>
  <si>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</si>
  <si>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</si>
  <si>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</si>
  <si>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</si>
  <si>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</si>
  <si>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</si>
  <si>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</si>
  <si>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</si>
  <si>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</si>
  <si>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</si>
  <si>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</si>
  <si>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</si>
  <si>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</si>
  <si>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</si>
  <si>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</si>
  <si>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</si>
  <si>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</si>
  <si>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</si>
  <si>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</si>
  <si>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</si>
  <si>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</si>
  <si>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</si>
  <si>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</si>
  <si>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</si>
  <si>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</si>
  <si>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</si>
  <si>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</si>
  <si>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</si>
  <si>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</si>
  <si>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</si>
  <si>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</si>
  <si>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</si>
  <si>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</si>
  <si>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</si>
  <si>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</si>
  <si>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</si>
  <si>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</si>
  <si>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</si>
  <si>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</si>
  <si>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</si>
  <si>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</si>
  <si>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</si>
  <si>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</si>
  <si>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</si>
  <si>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</si>
  <si>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</si>
  <si>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</si>
  <si>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</si>
  <si>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</si>
  <si>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</si>
  <si>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</si>
  <si>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</si>
  <si>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</si>
  <si>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</si>
  <si>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</si>
  <si>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</si>
  <si>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</si>
  <si>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</si>
  <si>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</si>
  <si>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</si>
  <si>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</si>
  <si>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</si>
  <si>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</si>
  <si>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</si>
  <si>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</si>
  <si>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</si>
  <si>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</si>
  <si>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</si>
  <si>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</si>
  <si>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</si>
  <si>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</si>
  <si>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</si>
  <si>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</si>
  <si>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</si>
  <si>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</si>
  <si>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</si>
  <si>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</si>
  <si>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</si>
  <si>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</si>
  <si>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</si>
  <si>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</si>
  <si>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</si>
  <si>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</si>
  <si>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</si>
  <si>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</si>
  <si>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</si>
  <si>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</si>
  <si>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</si>
  <si>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</si>
  <si>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</si>
  <si>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</si>
  <si>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</si>
  <si>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</si>
  <si>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</si>
  <si>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</si>
  <si>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</si>
  <si>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</si>
  <si>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</si>
  <si>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</si>
  <si>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</si>
  <si>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</si>
  <si>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</si>
  <si>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</si>
  <si>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</si>
  <si>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</si>
  <si>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</si>
  <si>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</si>
  <si>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</si>
  <si>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</si>
  <si>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</si>
  <si>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</si>
  <si>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</si>
  <si>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</si>
  <si>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</si>
  <si>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</si>
  <si>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</si>
  <si>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</si>
  <si>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</si>
  <si>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</si>
  <si>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</si>
  <si>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</si>
  <si>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</si>
  <si>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</si>
  <si>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</si>
  <si>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</si>
  <si>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</si>
  <si>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</si>
  <si>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</si>
  <si>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</si>
  <si>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</si>
  <si>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</si>
  <si>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</si>
  <si>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</si>
  <si>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</si>
  <si>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</si>
  <si>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</si>
  <si>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</si>
  <si>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</si>
  <si>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</si>
  <si>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</si>
  <si>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</si>
  <si>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</si>
  <si>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</si>
  <si>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</si>
  <si>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</si>
  <si>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</si>
  <si>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</si>
  <si>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</si>
  <si>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</si>
  <si>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</si>
  <si>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</si>
  <si>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</si>
  <si>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</si>
  <si>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</si>
  <si>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</si>
  <si>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</si>
  <si>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</si>
  <si>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</si>
  <si>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</si>
  <si>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</si>
  <si>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</si>
  <si>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</si>
  <si>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</si>
  <si>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</si>
  <si>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</si>
  <si>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</si>
  <si>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</si>
  <si>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</si>
  <si>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</si>
  <si>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</si>
  <si>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</si>
  <si>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</si>
  <si>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</si>
  <si>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</si>
  <si>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</si>
  <si>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</si>
  <si>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</si>
  <si>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</si>
  <si>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</si>
  <si>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</si>
  <si>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</si>
  <si>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</si>
  <si>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</si>
  <si>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</si>
  <si>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</si>
  <si>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</si>
  <si>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</si>
  <si>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</si>
  <si>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</si>
  <si>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</si>
  <si>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</si>
  <si>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</si>
  <si>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</si>
  <si>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</si>
  <si>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</si>
  <si>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</si>
  <si>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</si>
  <si>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</si>
  <si>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</si>
  <si>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</si>
  <si>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</si>
  <si>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</si>
  <si>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</si>
  <si>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</si>
  <si>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</si>
  <si>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</si>
  <si>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</si>
  <si>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</si>
  <si>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</si>
  <si>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</si>
  <si>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</si>
  <si>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</si>
  <si>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</si>
  <si>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</si>
  <si>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</si>
  <si>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</si>
  <si>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</si>
  <si>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</si>
  <si>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</si>
  <si>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</si>
  <si>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</si>
  <si>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</si>
  <si>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</si>
  <si>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</si>
  <si>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</si>
  <si>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</si>
  <si>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</si>
  <si>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</si>
  <si>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</si>
  <si>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</si>
  <si>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</si>
  <si>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</si>
  <si>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</si>
  <si>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</si>
  <si>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</si>
  <si>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</si>
  <si>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</si>
  <si>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</si>
  <si>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</si>
  <si>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</si>
  <si>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</si>
  <si>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</si>
  <si>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</si>
  <si>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</si>
  <si>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</si>
  <si>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</si>
  <si>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</si>
  <si>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</si>
  <si>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</si>
  <si>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</si>
  <si>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</si>
  <si>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</si>
  <si>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</si>
  <si>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</si>
  <si>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</si>
  <si>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</si>
  <si>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</si>
  <si>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</si>
  <si>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</si>
  <si>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</si>
  <si>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</si>
  <si>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</si>
  <si>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</si>
  <si>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</si>
  <si>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</si>
  <si>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</si>
  <si>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</si>
  <si>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</si>
  <si>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</si>
  <si>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</si>
  <si>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</si>
  <si>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</si>
  <si>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</si>
  <si>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</si>
  <si>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</si>
  <si>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</si>
  <si>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</si>
  <si>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</si>
  <si>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</si>
  <si>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</si>
  <si>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</si>
  <si>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</si>
  <si>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</si>
  <si>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</si>
  <si>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</si>
  <si>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</si>
  <si>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</si>
  <si>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</si>
  <si>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</si>
  <si>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</si>
  <si>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</si>
  <si>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</si>
  <si>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</si>
  <si>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</si>
  <si>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</si>
  <si>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</si>
  <si>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</si>
  <si>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</si>
  <si>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</si>
  <si>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</si>
  <si>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</si>
  <si>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</si>
  <si>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</si>
  <si>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</si>
  <si>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</si>
  <si>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</si>
  <si>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</si>
  <si>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</si>
  <si>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</si>
  <si>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</si>
  <si>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</si>
  <si>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</si>
  <si>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</si>
  <si>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</si>
  <si>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</si>
  <si>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</si>
  <si>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</si>
  <si>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</si>
  <si>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</si>
  <si>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</si>
  <si>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</si>
  <si>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</si>
  <si>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</si>
  <si>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</si>
  <si>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</si>
  <si>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</si>
  <si>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</si>
  <si>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</si>
  <si>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</si>
  <si>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</si>
  <si>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</si>
  <si>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</si>
  <si>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</si>
  <si>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</si>
  <si>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</si>
  <si>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</si>
  <si>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</si>
  <si>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</si>
  <si>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</si>
  <si>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</si>
  <si>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</si>
  <si>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</si>
  <si>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</si>
  <si>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</si>
  <si>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</si>
  <si>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</si>
  <si>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</si>
  <si>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</si>
  <si>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</si>
  <si>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</si>
  <si>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</si>
  <si>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</si>
  <si>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</si>
  <si>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</si>
  <si>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</si>
  <si>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</si>
  <si>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</si>
  <si>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</si>
  <si>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</si>
  <si>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</si>
  <si>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</si>
  <si>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</si>
  <si>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</si>
  <si>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</si>
  <si>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</si>
  <si>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</si>
  <si>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</si>
  <si>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</si>
  <si>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</si>
  <si>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</si>
  <si>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</si>
  <si>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</si>
  <si>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</si>
  <si>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</si>
  <si>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</si>
  <si>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</si>
  <si>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</si>
  <si>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</si>
  <si>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</si>
  <si>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</si>
  <si>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</si>
  <si>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</si>
  <si>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</si>
  <si>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</si>
  <si>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</si>
  <si>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</si>
  <si>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</si>
  <si>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</si>
  <si>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</si>
  <si>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</si>
  <si>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</si>
  <si>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</si>
  <si>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</si>
  <si>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</si>
  <si>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</si>
  <si>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</si>
  <si>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</si>
  <si>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</si>
  <si>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</si>
  <si>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</si>
  <si>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</si>
  <si>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</si>
  <si>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</si>
  <si>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</si>
  <si>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</si>
  <si>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</si>
  <si>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</si>
  <si>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</si>
  <si>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</si>
  <si>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</si>
  <si>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</si>
  <si>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</si>
  <si>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</si>
  <si>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</si>
  <si>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</si>
  <si>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</si>
  <si>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</si>
  <si>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</si>
  <si>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</si>
  <si>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</si>
  <si>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</si>
  <si>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</si>
  <si>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</si>
  <si>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</si>
  <si>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</si>
  <si>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</si>
  <si>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</si>
  <si>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</si>
  <si>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</si>
  <si>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</si>
  <si>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</si>
  <si>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</si>
  <si>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</si>
  <si>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</si>
  <si>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</si>
  <si>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</si>
  <si>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</si>
  <si>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</si>
  <si>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</si>
  <si>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</si>
  <si>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</si>
  <si>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</si>
  <si>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</si>
  <si>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</si>
  <si>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</si>
  <si>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</si>
  <si>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</si>
  <si>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</si>
  <si>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</si>
  <si>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</si>
  <si>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</si>
  <si>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</si>
  <si>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</si>
  <si>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</si>
  <si>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</si>
  <si>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</si>
  <si>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</si>
  <si>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</si>
  <si>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</si>
  <si>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</si>
  <si>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</si>
  <si>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</si>
  <si>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</si>
  <si>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</si>
  <si>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</si>
  <si>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</si>
  <si>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</si>
  <si>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</si>
  <si>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</si>
  <si>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</si>
  <si>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</si>
  <si>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</si>
  <si>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</si>
  <si>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</si>
  <si>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</si>
  <si>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</si>
  <si>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</si>
  <si>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</si>
  <si>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</si>
  <si>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</si>
  <si>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</si>
  <si>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</si>
  <si>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</si>
  <si>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</si>
  <si>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</si>
  <si>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</si>
  <si>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</si>
  <si>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</si>
  <si>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</si>
  <si>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</si>
  <si>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</si>
  <si>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</si>
  <si>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</si>
  <si>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</si>
  <si>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</si>
  <si>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</si>
  <si>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</si>
  <si>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</si>
  <si>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</si>
  <si>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</si>
  <si>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</si>
  <si>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</si>
  <si>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</si>
  <si>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</si>
  <si>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</si>
  <si>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</si>
  <si>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</si>
  <si>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</si>
  <si>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</si>
  <si>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</si>
  <si>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</si>
  <si>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</si>
  <si>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</si>
  <si>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</si>
  <si>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</si>
  <si>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</si>
  <si>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</si>
  <si>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</si>
  <si>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</si>
  <si>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</si>
  <si>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</si>
  <si>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</si>
  <si>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</si>
  <si>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</si>
  <si>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</si>
  <si>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</si>
  <si>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</si>
  <si>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</si>
  <si>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</si>
  <si>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</si>
  <si>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</si>
  <si>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</si>
  <si>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</si>
  <si>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</si>
  <si>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</si>
  <si>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</si>
  <si>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</si>
  <si>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</si>
  <si>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</si>
  <si>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</si>
  <si>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</si>
  <si>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</si>
  <si>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</si>
  <si>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</si>
  <si>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</si>
  <si>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</si>
  <si>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</si>
  <si>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</si>
  <si>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</si>
  <si>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</si>
  <si>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</si>
  <si>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</si>
  <si>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</si>
  <si>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</si>
  <si>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</si>
  <si>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</si>
  <si>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</si>
  <si>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</si>
  <si>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</si>
  <si>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</si>
  <si>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</si>
  <si>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</si>
  <si>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</si>
  <si>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</si>
  <si>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</si>
  <si>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</si>
  <si>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</si>
  <si>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</si>
  <si>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</si>
  <si>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</si>
  <si>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</si>
  <si>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</si>
  <si>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</si>
  <si>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</si>
  <si>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</si>
  <si>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</si>
  <si>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</si>
  <si>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</si>
  <si>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</si>
  <si>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</si>
  <si>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</si>
  <si>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</si>
  <si>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</si>
  <si>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</si>
  <si>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</si>
  <si>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</si>
  <si>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</si>
  <si>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</si>
  <si>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</si>
  <si>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</si>
  <si>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</si>
  <si>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</si>
  <si>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</si>
  <si>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</si>
  <si>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</si>
  <si>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</si>
  <si>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</si>
  <si>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</si>
  <si>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</si>
  <si>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</si>
  <si>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</si>
  <si>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</si>
  <si>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</si>
  <si>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</si>
  <si>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</si>
  <si>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</si>
  <si>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</si>
  <si>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</si>
  <si>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</si>
  <si>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</si>
  <si>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</si>
  <si>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</si>
  <si>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</si>
  <si>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</si>
  <si>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</si>
  <si>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</si>
  <si>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</si>
  <si>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</si>
  <si>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</si>
  <si>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</si>
  <si>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</si>
  <si>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</si>
  <si>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</si>
  <si>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</si>
  <si>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</si>
  <si>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</si>
  <si>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</si>
  <si>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</si>
  <si>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</si>
  <si>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</si>
  <si>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</si>
  <si>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</si>
  <si>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</si>
  <si>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</si>
  <si>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</si>
  <si>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</si>
  <si>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</si>
  <si>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</si>
  <si>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</si>
  <si>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</si>
  <si>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</si>
  <si>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</si>
  <si>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</si>
  <si>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</si>
  <si>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</si>
  <si>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</si>
  <si>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</si>
  <si>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</si>
  <si>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</si>
  <si>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</si>
  <si>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</si>
  <si>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</si>
  <si>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</si>
  <si>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</si>
  <si>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</si>
  <si>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</si>
  <si>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</si>
  <si>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</si>
  <si>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</si>
  <si>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</si>
  <si>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</si>
  <si>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</si>
  <si>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</si>
  <si>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</si>
  <si>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</si>
  <si>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</si>
  <si>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</si>
  <si>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</si>
  <si>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</si>
  <si>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</si>
  <si>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</si>
  <si>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</si>
  <si>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</si>
  <si>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</si>
  <si>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</si>
  <si>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</si>
  <si>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</si>
  <si>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</si>
  <si>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</si>
  <si>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</si>
  <si>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</si>
  <si>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</si>
  <si>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</si>
  <si>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</si>
  <si>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</si>
  <si>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</si>
  <si>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</si>
  <si>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</si>
  <si>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</si>
  <si>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</si>
  <si>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</si>
  <si>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</si>
  <si>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</si>
  <si>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</si>
  <si>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</si>
  <si>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</si>
  <si>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</si>
  <si>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</si>
  <si>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</si>
  <si>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</si>
  <si>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</si>
  <si>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</si>
  <si>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</si>
  <si>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</si>
  <si>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</si>
  <si>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</si>
  <si>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</si>
  <si>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</si>
  <si>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</si>
  <si>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</si>
  <si>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</si>
  <si>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</si>
  <si>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</si>
  <si>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</si>
  <si>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</si>
  <si>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</si>
  <si>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</si>
  <si>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</si>
  <si>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</si>
  <si>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</si>
  <si>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</si>
  <si>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</si>
  <si>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</si>
  <si>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</si>
  <si>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</si>
  <si>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</si>
  <si>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</si>
  <si>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</si>
  <si>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</si>
  <si>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</si>
  <si>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</si>
  <si>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</si>
  <si>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</si>
  <si>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</si>
  <si>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</si>
  <si>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</si>
  <si>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</si>
  <si>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</si>
  <si>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</si>
  <si>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</si>
  <si>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</si>
  <si>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</si>
  <si>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</si>
  <si>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</si>
  <si>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</si>
  <si>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</si>
  <si>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</si>
  <si>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</si>
  <si>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</si>
  <si>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</si>
  <si>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</si>
  <si>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</si>
  <si>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</si>
  <si>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</si>
  <si>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</si>
  <si>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</si>
  <si>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</si>
  <si>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</si>
  <si>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</si>
  <si>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</si>
  <si>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</si>
  <si>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</si>
  <si>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</si>
  <si>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</si>
  <si>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</si>
  <si>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</si>
  <si>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</si>
  <si>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</si>
  <si>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</si>
  <si>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</si>
  <si>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</si>
  <si>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</si>
  <si>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</si>
  <si>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</si>
  <si>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</si>
  <si>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</si>
  <si>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</si>
  <si>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</si>
  <si>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</si>
  <si>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</si>
  <si>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</si>
  <si>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</si>
  <si>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</si>
  <si>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</si>
  <si>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</si>
  <si>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</si>
  <si>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</si>
  <si>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</si>
  <si>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</si>
  <si>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</si>
  <si>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</si>
  <si>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</si>
  <si>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</si>
  <si>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</si>
  <si>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</si>
  <si>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</si>
  <si>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</si>
  <si>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</si>
  <si>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</si>
  <si>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</si>
  <si>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</si>
  <si>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</si>
  <si>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</si>
  <si>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</si>
  <si>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</si>
  <si>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</si>
  <si>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</si>
  <si>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</si>
  <si>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</si>
  <si>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</si>
  <si>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</si>
  <si>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</si>
  <si>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</si>
  <si>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</si>
  <si>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</si>
  <si>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</si>
  <si>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</si>
  <si>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</si>
  <si>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</si>
  <si>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</si>
  <si>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</si>
  <si>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</si>
  <si>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</si>
  <si>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</si>
  <si>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</si>
  <si>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</si>
  <si>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</si>
  <si>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</si>
  <si>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</si>
  <si>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</si>
  <si>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</si>
  <si>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</si>
  <si>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</si>
  <si>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</si>
  <si>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</si>
  <si>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</si>
  <si>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</si>
  <si>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</si>
  <si>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</si>
  <si>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</si>
  <si>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</si>
  <si>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</si>
  <si>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</si>
  <si>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</si>
  <si>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</si>
  <si>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</si>
  <si>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</si>
  <si>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</si>
  <si>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</si>
  <si>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</si>
  <si>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</si>
  <si>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</si>
  <si>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</si>
  <si>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</si>
  <si>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</si>
  <si>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</si>
  <si>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</si>
  <si>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</si>
  <si>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</si>
  <si>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</si>
  <si>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</si>
  <si>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</si>
  <si>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</si>
  <si>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</si>
  <si>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</si>
  <si>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</si>
  <si>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</si>
  <si>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</si>
  <si>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</si>
  <si>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</si>
  <si>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</si>
  <si>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</si>
  <si>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</si>
  <si>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</si>
  <si>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</si>
  <si>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</si>
  <si>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</si>
  <si>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</si>
  <si>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</si>
  <si>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</si>
  <si>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</si>
  <si>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</si>
  <si>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</si>
  <si>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</si>
  <si>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</si>
  <si>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</si>
  <si>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</si>
  <si>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</si>
  <si>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</si>
  <si>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</si>
  <si>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</si>
  <si>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</si>
  <si>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</si>
  <si>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</si>
  <si>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</si>
  <si>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</si>
  <si>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</si>
  <si>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</si>
  <si>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</si>
  <si>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</si>
  <si>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</si>
  <si>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</si>
  <si>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</si>
  <si>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</si>
  <si>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</si>
  <si>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</si>
  <si>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</si>
  <si>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</si>
  <si>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</si>
  <si>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</si>
  <si>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</si>
  <si>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</si>
  <si>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</si>
  <si>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</si>
  <si>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</si>
  <si>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</si>
  <si>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</si>
  <si>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</si>
  <si>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</si>
  <si>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</si>
  <si>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</si>
  <si>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</si>
  <si>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</si>
  <si>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</si>
  <si>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</si>
  <si>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</si>
  <si>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</si>
  <si>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</si>
  <si>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</si>
  <si>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</si>
  <si>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</si>
  <si>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</si>
  <si>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</si>
  <si>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</si>
  <si>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</si>
  <si>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</si>
  <si>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</si>
  <si>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</si>
  <si>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</si>
  <si>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</si>
  <si>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</si>
  <si>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</si>
  <si>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</si>
  <si>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</si>
  <si>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</si>
  <si>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</si>
  <si>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</si>
  <si>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</si>
  <si>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</si>
  <si>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</si>
  <si>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</si>
  <si>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</si>
  <si>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</si>
  <si>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</si>
  <si>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</si>
  <si>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</si>
  <si>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</si>
  <si>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</si>
  <si>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</si>
  <si>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</si>
  <si>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</si>
  <si>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</si>
  <si>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</si>
  <si>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</si>
  <si>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</si>
  <si>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</si>
  <si>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</si>
  <si>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</si>
  <si>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</si>
  <si>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</si>
  <si>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</si>
  <si>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</si>
  <si>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</si>
  <si>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</si>
  <si>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</si>
  <si>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</si>
  <si>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</si>
  <si>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</si>
  <si>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</si>
  <si>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</si>
  <si>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</si>
  <si>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</si>
  <si>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</si>
  <si>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</si>
  <si>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</si>
  <si>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</si>
  <si>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</si>
  <si>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</si>
  <si>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</si>
  <si>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</si>
  <si>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</si>
  <si>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</si>
  <si>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</si>
  <si>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</si>
  <si>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</si>
  <si>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</si>
  <si>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</si>
  <si>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</si>
  <si>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</si>
  <si>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</si>
  <si>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</si>
  <si>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</si>
  <si>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</si>
  <si>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</si>
  <si>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</si>
  <si>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</si>
  <si>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</si>
  <si>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</si>
  <si>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</si>
  <si>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</si>
  <si>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</si>
  <si>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</si>
  <si>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</si>
  <si>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</si>
  <si>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</si>
  <si>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</si>
  <si>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</si>
  <si>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</si>
  <si>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</si>
  <si>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</si>
  <si>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</si>
  <si>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</si>
  <si>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</si>
  <si>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</si>
  <si>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</si>
  <si>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</si>
  <si>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</si>
  <si>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</si>
  <si>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</si>
  <si>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</si>
  <si>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</si>
  <si>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</si>
  <si>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</si>
  <si>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</si>
  <si>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</si>
  <si>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</si>
  <si>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</si>
  <si>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</si>
  <si>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</si>
  <si>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</si>
  <si>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</si>
  <si>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</si>
  <si>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</si>
  <si>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</si>
  <si>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</si>
  <si>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</si>
  <si>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</si>
  <si>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</si>
  <si>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</si>
  <si>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</si>
  <si>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</si>
  <si>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</si>
  <si>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</si>
  <si>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</si>
  <si>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</si>
  <si>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</si>
  <si>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</si>
  <si>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</si>
  <si>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</si>
  <si>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</si>
  <si>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</si>
  <si>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</si>
  <si>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</si>
  <si>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</si>
  <si>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</si>
  <si>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</si>
  <si>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</si>
  <si>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</si>
  <si>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</si>
  <si>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</si>
  <si>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</si>
  <si>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</si>
  <si>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</si>
  <si>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</si>
  <si>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</si>
  <si>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</si>
  <si>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</si>
  <si>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</si>
  <si>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</si>
  <si>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</si>
  <si>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</si>
  <si>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</si>
  <si>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</si>
  <si>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</si>
  <si>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</si>
  <si>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</si>
  <si>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</si>
  <si>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</si>
  <si>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</si>
  <si>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</si>
  <si>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</si>
  <si>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</si>
  <si>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</si>
  <si>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</si>
  <si>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</si>
  <si>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</si>
  <si>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</si>
  <si>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</si>
  <si>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</si>
  <si>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</si>
  <si>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</si>
  <si>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</si>
  <si>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</si>
  <si>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</si>
  <si>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</si>
  <si>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</si>
  <si>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</si>
  <si>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</si>
  <si>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</si>
  <si>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</si>
  <si>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</si>
  <si>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</si>
  <si>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</si>
  <si>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</si>
  <si>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</si>
  <si>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</si>
  <si>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</si>
  <si>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</si>
  <si>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</si>
  <si>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</si>
  <si>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</si>
  <si>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</si>
  <si>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</si>
  <si>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</si>
  <si>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</si>
  <si>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</si>
  <si>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</si>
  <si>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</si>
  <si>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</si>
  <si>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</si>
  <si>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</si>
  <si>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</si>
  <si>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</si>
  <si>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</si>
  <si>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</si>
  <si>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</si>
  <si>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</si>
  <si>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</si>
  <si>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</si>
  <si>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</si>
  <si>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</si>
  <si>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</si>
  <si>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</si>
  <si>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</si>
  <si>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</si>
  <si>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</si>
  <si>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</si>
  <si>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</si>
  <si>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</si>
  <si>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</si>
  <si>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</si>
  <si>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</si>
  <si>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</si>
  <si>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</si>
  <si>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</si>
  <si>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</si>
  <si>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</si>
  <si>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</si>
  <si>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</si>
  <si>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</si>
  <si>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</si>
  <si>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</si>
  <si>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</si>
  <si>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</si>
  <si>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</si>
  <si>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</si>
  <si>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</si>
  <si>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</si>
  <si>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</si>
  <si>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</si>
  <si>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</si>
  <si>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</si>
  <si>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</si>
  <si>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</si>
  <si>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</si>
  <si>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</si>
  <si>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</si>
  <si>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</si>
  <si>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</si>
  <si>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</si>
  <si>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</si>
  <si>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</si>
  <si>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</si>
  <si>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</si>
  <si>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</si>
  <si>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</si>
  <si>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</si>
  <si>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</si>
  <si>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</si>
  <si>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</si>
  <si>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</si>
  <si>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</si>
  <si>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</si>
  <si>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</si>
  <si>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</si>
  <si>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</si>
  <si>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</si>
  <si>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</si>
  <si>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</si>
  <si>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</si>
  <si>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</si>
  <si>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</si>
  <si>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</si>
  <si>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</si>
  <si>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</si>
  <si>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</si>
  <si>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</si>
  <si>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</si>
  <si>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</si>
  <si>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</si>
  <si>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</si>
  <si>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</si>
  <si>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</si>
  <si>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</si>
  <si>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</si>
  <si>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</si>
  <si>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</si>
  <si>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</si>
  <si>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</si>
  <si>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</si>
  <si>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</si>
  <si>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</si>
  <si>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</si>
  <si>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</si>
  <si>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</si>
  <si>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</si>
  <si>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</si>
  <si>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</si>
  <si>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</si>
  <si>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</si>
  <si>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</si>
  <si>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</si>
  <si>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</si>
  <si>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</si>
  <si>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</si>
  <si>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</si>
  <si>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</si>
  <si>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</si>
  <si>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</si>
  <si>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</si>
  <si>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</si>
  <si>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</si>
  <si>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</si>
  <si>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</si>
  <si>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</si>
  <si>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</si>
  <si>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</si>
  <si>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</si>
  <si>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</si>
  <si>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</si>
  <si>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</si>
  <si>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</si>
  <si>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</si>
  <si>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</si>
  <si>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</si>
  <si>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</si>
  <si>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</si>
  <si>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</si>
  <si>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</si>
  <si>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</si>
  <si>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</si>
  <si>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</si>
  <si>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</si>
  <si>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</si>
  <si>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</si>
  <si>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</si>
  <si>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</si>
  <si>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</si>
  <si>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</si>
  <si>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</si>
  <si>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</si>
  <si>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</si>
  <si>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</si>
  <si>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</si>
  <si>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</si>
  <si>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</si>
  <si>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</si>
  <si>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</si>
  <si>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</si>
  <si>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</si>
  <si>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</si>
  <si>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</si>
  <si>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</si>
  <si>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</si>
  <si>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</si>
  <si>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</si>
  <si>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</si>
  <si>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</si>
  <si>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</si>
  <si>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</si>
  <si>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</si>
  <si>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</si>
  <si>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</si>
  <si>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</si>
  <si>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</si>
  <si>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</si>
  <si>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</si>
  <si>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</si>
  <si>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</si>
  <si>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</si>
  <si>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</si>
  <si>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</si>
  <si>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</si>
  <si>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</si>
  <si>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</si>
  <si>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</si>
  <si>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</si>
  <si>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</si>
  <si>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</si>
  <si>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</si>
  <si>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</si>
  <si>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</si>
  <si>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</si>
  <si>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</si>
  <si>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</si>
  <si>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</si>
  <si>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</si>
  <si>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</si>
  <si>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</si>
  <si>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</si>
  <si>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</si>
  <si>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</si>
  <si>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</si>
  <si>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</si>
  <si>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</si>
  <si>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</si>
  <si>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</si>
  <si>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</si>
  <si>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</si>
  <si>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</si>
  <si>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</si>
  <si>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</si>
  <si>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</si>
  <si>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</si>
  <si>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</si>
  <si>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</si>
  <si>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</si>
  <si>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</si>
  <si>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</si>
  <si>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</si>
  <si>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</si>
  <si>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</si>
  <si>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</si>
  <si>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</si>
  <si>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</si>
  <si>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</si>
  <si>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</si>
  <si>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</si>
  <si>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</si>
  <si>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</si>
  <si>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</si>
  <si>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</si>
  <si>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</si>
  <si>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</si>
  <si>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</si>
  <si>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</si>
  <si>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</si>
  <si>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</si>
  <si>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</si>
  <si>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</si>
  <si>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</si>
  <si>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</si>
  <si>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</si>
  <si>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</si>
  <si>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</si>
  <si>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</si>
  <si>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</si>
  <si>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</si>
  <si>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</si>
  <si>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</si>
  <si>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</si>
  <si>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</si>
  <si>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</si>
  <si>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</si>
  <si>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</si>
  <si>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</si>
  <si>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</si>
  <si>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</si>
  <si>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</si>
  <si>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</si>
  <si>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</si>
  <si>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</si>
  <si>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</si>
  <si>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</si>
  <si>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</si>
  <si>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</si>
  <si>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</si>
  <si>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</si>
  <si>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</si>
  <si>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</si>
  <si>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</si>
  <si>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</si>
  <si>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</si>
  <si>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</si>
  <si>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</si>
  <si>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</si>
  <si>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</si>
  <si>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</si>
  <si>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</si>
  <si>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</si>
  <si>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</si>
  <si>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</si>
  <si>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</si>
  <si>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</si>
  <si>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</si>
  <si>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</si>
  <si>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</si>
  <si>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</si>
  <si>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</si>
  <si>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</si>
  <si>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</si>
  <si>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</si>
  <si>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</si>
  <si>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</si>
  <si>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</si>
  <si>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</si>
  <si>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</si>
  <si>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</si>
  <si>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</si>
  <si>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</si>
  <si>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</si>
  <si>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</si>
  <si>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</si>
  <si>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</si>
  <si>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</si>
  <si>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</si>
  <si>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</si>
  <si>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</si>
  <si>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</si>
  <si>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</si>
  <si>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</si>
  <si>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</si>
  <si>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</si>
  <si>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</si>
  <si>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</si>
  <si>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</si>
  <si>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</si>
  <si>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</si>
  <si>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</si>
  <si>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</si>
  <si>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</si>
  <si>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</si>
  <si>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</si>
  <si>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</si>
  <si>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</si>
  <si>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</si>
  <si>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</si>
  <si>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</si>
  <si>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</si>
  <si>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</si>
  <si>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</si>
  <si>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</si>
  <si>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</si>
  <si>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</si>
  <si>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</si>
  <si>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</si>
  <si>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</si>
  <si>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</si>
  <si>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</si>
  <si>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</si>
  <si>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</si>
  <si>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</si>
  <si>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</si>
  <si>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</si>
  <si>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</si>
  <si>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</si>
  <si>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</si>
  <si>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</si>
  <si>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</si>
  <si>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</si>
  <si>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</si>
  <si>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</si>
  <si>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</si>
  <si>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</si>
  <si>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</si>
  <si>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</si>
  <si>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</si>
  <si>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</si>
  <si>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</si>
  <si>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</si>
  <si>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</si>
  <si>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</si>
  <si>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</si>
  <si>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</si>
  <si>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</si>
  <si>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</si>
  <si>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</si>
  <si>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</si>
  <si>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</si>
  <si>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</si>
  <si>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</si>
  <si>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</si>
  <si>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</si>
  <si>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</si>
  <si>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</si>
  <si>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</si>
  <si>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</si>
  <si>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</si>
  <si>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</si>
  <si>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</si>
  <si>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</si>
  <si>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</si>
  <si>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</si>
  <si>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</si>
  <si>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</si>
  <si>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</si>
  <si>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</si>
  <si>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</si>
  <si>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</si>
  <si>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</si>
  <si>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</si>
  <si>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</si>
  <si>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</si>
  <si>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</si>
  <si>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</si>
  <si>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</si>
  <si>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</si>
  <si>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</si>
  <si>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</si>
  <si>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</si>
  <si>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</si>
  <si>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</si>
  <si>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</si>
  <si>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</si>
  <si>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</si>
  <si>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</si>
  <si>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</si>
  <si>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</si>
  <si>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</si>
  <si>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</si>
  <si>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</si>
  <si>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</si>
  <si>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</si>
  <si>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</si>
  <si>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</si>
  <si>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</si>
  <si>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</si>
  <si>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</si>
  <si>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</si>
  <si>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</si>
  <si>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</si>
  <si>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</si>
  <si>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</si>
  <si>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</si>
  <si>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</si>
  <si>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</si>
  <si>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</si>
  <si>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</si>
  <si>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</si>
  <si>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</si>
  <si>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</si>
  <si>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</si>
  <si>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</si>
  <si>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</si>
  <si>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</si>
  <si>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</si>
  <si>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</si>
  <si>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</si>
  <si>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</si>
  <si>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</si>
  <si>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</si>
  <si>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</si>
  <si>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</si>
  <si>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</si>
  <si>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</si>
  <si>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</si>
  <si>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</si>
  <si>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</si>
  <si>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</si>
  <si>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</si>
  <si>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</si>
  <si>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</si>
  <si>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</si>
  <si>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</si>
  <si>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</si>
  <si>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</si>
  <si>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</si>
  <si>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</si>
  <si>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</si>
  <si>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</si>
  <si>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</si>
  <si>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</si>
  <si>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</si>
  <si>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</si>
  <si>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</si>
  <si>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</si>
  <si>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</si>
  <si>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</si>
  <si>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</si>
  <si>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</si>
  <si>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</si>
  <si>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</si>
  <si>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</si>
  <si>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</si>
  <si>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</si>
  <si>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</si>
  <si>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</si>
  <si>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</si>
  <si>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</si>
  <si>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</si>
  <si>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</si>
  <si>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</si>
  <si>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</si>
  <si>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</si>
  <si>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</si>
  <si>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</si>
  <si>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</si>
  <si>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</si>
  <si>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</si>
  <si>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</si>
  <si>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</si>
  <si>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</si>
  <si>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</si>
  <si>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</si>
  <si>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</si>
  <si>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</si>
  <si>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</si>
  <si>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</si>
  <si>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</si>
  <si>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</si>
  <si>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</si>
  <si>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</si>
  <si>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</si>
  <si>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</si>
  <si>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</si>
  <si>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</si>
  <si>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</si>
  <si>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</si>
  <si>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</si>
  <si>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</si>
  <si>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</si>
  <si>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</si>
  <si>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</si>
  <si>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</si>
  <si>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</si>
  <si>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</si>
  <si>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</si>
  <si>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</si>
  <si>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</si>
  <si>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</si>
  <si>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</si>
  <si>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</si>
  <si>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</si>
  <si>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</si>
  <si>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</si>
  <si>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</si>
  <si>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</si>
  <si>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</si>
  <si>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</si>
  <si>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</si>
  <si>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</si>
  <si>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</si>
  <si>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</si>
  <si>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</si>
  <si>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</si>
  <si>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</si>
  <si>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</si>
  <si>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</si>
  <si>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</si>
  <si>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</si>
  <si>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</si>
  <si>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</si>
  <si>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</si>
  <si>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</si>
  <si>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</si>
  <si>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</si>
  <si>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</si>
  <si>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</si>
  <si>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</si>
  <si>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</si>
  <si>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</si>
  <si>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</si>
  <si>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</si>
  <si>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</si>
  <si>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</si>
  <si>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</si>
  <si>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</si>
  <si>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</si>
  <si>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</si>
  <si>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</si>
  <si>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</si>
  <si>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</si>
  <si>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</si>
  <si>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</si>
  <si>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</si>
  <si>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</si>
  <si>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</si>
  <si>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</si>
  <si>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</si>
  <si>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</si>
  <si>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</si>
  <si>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</si>
  <si>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</si>
  <si>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</si>
  <si>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</si>
  <si>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</si>
  <si>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</si>
  <si>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</si>
  <si>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</si>
  <si>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</si>
  <si>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</si>
  <si>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</si>
  <si>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</si>
  <si>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</si>
  <si>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</si>
  <si>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</si>
  <si>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</si>
  <si>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</si>
  <si>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</si>
  <si>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</si>
  <si>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</si>
  <si>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</si>
  <si>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</si>
  <si>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</si>
  <si>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</si>
  <si>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</si>
  <si>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</si>
  <si>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</si>
  <si>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</si>
  <si>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</si>
  <si>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</si>
  <si>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</si>
  <si>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</si>
  <si>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</si>
  <si>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</si>
  <si>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</si>
  <si>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</si>
  <si>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</si>
  <si>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</si>
  <si>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</si>
  <si>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</si>
  <si>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</si>
  <si>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</si>
  <si>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</si>
  <si>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</si>
  <si>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</si>
  <si>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</si>
  <si>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</si>
  <si>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</si>
  <si>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</si>
  <si>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</si>
  <si>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</si>
  <si>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</si>
  <si>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</si>
  <si>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</si>
  <si>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</si>
  <si>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</si>
  <si>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</si>
  <si>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</si>
  <si>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</si>
  <si>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</si>
  <si>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</si>
  <si>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</si>
  <si>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</si>
  <si>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</si>
  <si>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</si>
  <si>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</si>
  <si>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</si>
  <si>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</si>
  <si>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</si>
  <si>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</si>
  <si>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</si>
  <si>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</si>
  <si>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</si>
  <si>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</si>
  <si>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</si>
  <si>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</si>
  <si>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</si>
  <si>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</si>
  <si>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</si>
  <si>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</si>
  <si>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</si>
  <si>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</si>
  <si>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</si>
  <si>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</si>
  <si>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</si>
  <si>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</si>
  <si>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</si>
  <si>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</si>
  <si>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</si>
  <si>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</si>
  <si>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</si>
  <si>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</si>
  <si>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</si>
  <si>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</si>
  <si>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</si>
  <si>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</si>
  <si>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</si>
  <si>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</si>
  <si>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</si>
  <si>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</si>
  <si>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</si>
  <si>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</si>
  <si>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</si>
  <si>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</si>
  <si>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</si>
  <si>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</si>
  <si>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</si>
  <si>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</si>
  <si>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</si>
  <si>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</si>
  <si>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</si>
  <si>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</si>
  <si>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</si>
  <si>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</si>
  <si>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</si>
  <si>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</si>
  <si>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</si>
  <si>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</si>
  <si>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</si>
  <si>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</si>
  <si>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</si>
  <si>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</si>
  <si>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</si>
  <si>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</si>
  <si>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</si>
  <si>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</si>
  <si>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</si>
  <si>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</si>
  <si>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</si>
  <si>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</si>
  <si>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</si>
  <si>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</si>
  <si>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</si>
  <si>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</si>
  <si>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</si>
  <si>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</si>
  <si>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</si>
  <si>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</si>
  <si>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</si>
  <si>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</si>
  <si>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</si>
  <si>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</si>
  <si>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</si>
  <si>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</si>
  <si>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</si>
  <si>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</si>
  <si>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</si>
  <si>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</si>
  <si>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</si>
  <si>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</si>
  <si>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</si>
  <si>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</si>
  <si>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</si>
  <si>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</si>
  <si>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</si>
  <si>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</si>
  <si>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</si>
  <si>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</si>
  <si>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</si>
  <si>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</si>
  <si>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</si>
  <si>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</si>
  <si>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</si>
  <si>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</si>
  <si>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</si>
  <si>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</si>
  <si>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</si>
  <si>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</si>
  <si>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</si>
  <si>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</si>
  <si>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</si>
  <si>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</si>
  <si>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</si>
  <si>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</si>
  <si>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</si>
  <si>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</si>
  <si>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</si>
  <si>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</si>
  <si>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</si>
  <si>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</si>
  <si>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</si>
  <si>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</si>
  <si>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</si>
  <si>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</si>
  <si>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</si>
  <si>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</si>
  <si>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</si>
  <si>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</si>
  <si>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</si>
  <si>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</si>
  <si>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</si>
  <si>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</si>
  <si>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</si>
  <si>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</si>
  <si>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</si>
  <si>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</si>
  <si>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</si>
  <si>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</si>
  <si>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</si>
  <si>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</si>
  <si>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</si>
  <si>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</si>
  <si>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</si>
  <si>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</si>
  <si>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</si>
  <si>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</si>
  <si>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</si>
  <si>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</si>
  <si>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</si>
  <si>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</si>
  <si>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</si>
  <si>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</si>
  <si>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</si>
  <si>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</si>
  <si>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</si>
  <si>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</si>
  <si>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</si>
  <si>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</si>
  <si>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</si>
  <si>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</si>
  <si>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</si>
  <si>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</si>
  <si>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</si>
  <si>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</si>
  <si>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</si>
  <si>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</si>
  <si>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</si>
  <si>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</si>
  <si>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</si>
  <si>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</si>
  <si>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</si>
  <si>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</si>
  <si>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</si>
  <si>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</si>
  <si>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</si>
  <si>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</si>
  <si>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</si>
  <si>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</si>
  <si>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</si>
  <si>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</si>
  <si>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</si>
  <si>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</si>
  <si>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</si>
  <si>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</si>
  <si>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</si>
  <si>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</si>
  <si>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</si>
  <si>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</si>
  <si>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</si>
  <si>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</si>
  <si>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</si>
  <si>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</si>
  <si>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</si>
  <si>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</si>
  <si>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</si>
  <si>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</si>
  <si>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</si>
  <si>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</si>
  <si>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</si>
  <si>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</si>
  <si>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</si>
  <si>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</si>
  <si>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</si>
  <si>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</si>
  <si>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</si>
  <si>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</si>
  <si>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</si>
  <si>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</si>
  <si>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</si>
  <si>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</si>
  <si>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</si>
  <si>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</si>
  <si>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</si>
  <si>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</si>
  <si>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</si>
  <si>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</si>
  <si>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</si>
  <si>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</si>
  <si>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</si>
  <si>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</si>
  <si>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</si>
  <si>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</si>
  <si>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</si>
  <si>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</si>
  <si>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</si>
  <si>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</si>
  <si>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</si>
  <si>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</si>
  <si>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</si>
  <si>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</si>
  <si>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</si>
  <si>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</si>
  <si>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</si>
  <si>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</si>
  <si>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</si>
  <si>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</si>
  <si>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</si>
  <si>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</si>
  <si>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</si>
  <si>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</si>
  <si>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</si>
  <si>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</si>
  <si>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</si>
  <si>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</si>
  <si>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</si>
  <si>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</si>
  <si>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</si>
  <si>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</si>
  <si>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</si>
  <si>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</si>
  <si>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</si>
  <si>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</si>
  <si>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</si>
  <si>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</si>
  <si>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</si>
  <si>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</si>
  <si>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</si>
  <si>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</si>
  <si>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</si>
  <si>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</si>
  <si>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</si>
  <si>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</si>
  <si>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</si>
  <si>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</si>
  <si>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</si>
  <si>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</si>
  <si>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</si>
  <si>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</si>
  <si>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</si>
  <si>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</si>
  <si>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</si>
  <si>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</si>
  <si>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</si>
  <si>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</si>
  <si>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</si>
  <si>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</si>
  <si>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</si>
  <si>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</si>
  <si>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</si>
  <si>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</si>
  <si>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</si>
  <si>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</si>
  <si>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</si>
  <si>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</si>
  <si>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</si>
  <si>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</si>
  <si>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</si>
  <si>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</si>
  <si>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</si>
  <si>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</si>
  <si>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</si>
  <si>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</si>
  <si>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</si>
  <si>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</si>
  <si>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</si>
  <si>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</si>
  <si>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</si>
  <si>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</si>
  <si>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</si>
  <si>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</si>
  <si>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</si>
  <si>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</si>
  <si>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</si>
  <si>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</si>
  <si>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</si>
  <si>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</si>
  <si>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</si>
  <si>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</si>
  <si>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</si>
  <si>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</si>
  <si>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</si>
  <si>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</si>
  <si>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</si>
  <si>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</si>
  <si>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</si>
  <si>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</si>
  <si>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</si>
  <si>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</si>
  <si>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</si>
  <si>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</si>
  <si>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</si>
  <si>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</si>
  <si>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</si>
  <si>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</si>
  <si>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</si>
  <si>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</si>
  <si>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</si>
  <si>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</si>
  <si>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</si>
  <si>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</si>
  <si>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</si>
  <si>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</si>
  <si>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</si>
  <si>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</si>
  <si>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</si>
  <si>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</si>
  <si>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</si>
  <si>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</si>
  <si>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</si>
  <si>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</si>
  <si>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</si>
  <si>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</si>
  <si>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</si>
  <si>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</si>
  <si>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</si>
  <si>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</si>
  <si>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</si>
  <si>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</si>
  <si>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</si>
  <si>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</si>
  <si>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</si>
  <si>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</si>
  <si>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</si>
  <si>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</si>
  <si>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</si>
  <si>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</si>
  <si>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</si>
  <si>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</si>
  <si>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</si>
  <si>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</si>
  <si>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</si>
  <si>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</si>
  <si>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</si>
  <si>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</si>
  <si>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</si>
  <si>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</si>
  <si>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</si>
  <si>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</si>
  <si>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</si>
  <si>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</si>
  <si>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</si>
  <si>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</si>
  <si>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</si>
  <si>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</si>
  <si>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</si>
  <si>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</si>
  <si>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</si>
  <si>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</si>
  <si>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</si>
  <si>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</si>
  <si>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</si>
  <si>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</si>
  <si>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</si>
  <si>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</si>
  <si>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</si>
  <si>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</si>
  <si>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</si>
  <si>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</si>
  <si>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</si>
  <si>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</si>
  <si>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</si>
  <si>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</si>
  <si>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</si>
  <si>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</si>
  <si>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</si>
  <si>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</si>
  <si>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</si>
  <si>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</si>
  <si>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</si>
  <si>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</si>
  <si>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</si>
  <si>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</si>
  <si>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</si>
  <si>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</si>
  <si>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</si>
  <si>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</si>
  <si>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</si>
  <si>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</si>
  <si>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</si>
  <si>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</si>
  <si>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</si>
  <si>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</si>
  <si>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</si>
  <si>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</si>
  <si>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</si>
  <si>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</si>
  <si>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</si>
  <si>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</si>
  <si>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</si>
  <si>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</si>
  <si>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</si>
  <si>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</si>
  <si>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</si>
  <si>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</si>
  <si>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</si>
  <si>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</si>
  <si>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</si>
  <si>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</si>
  <si>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</si>
  <si>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</si>
  <si>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</si>
  <si>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</si>
  <si>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</si>
  <si>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</si>
  <si>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</si>
  <si>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</si>
  <si>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</si>
  <si>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</si>
  <si>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</si>
  <si>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</si>
  <si>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</si>
  <si>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</si>
  <si>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</si>
  <si>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</si>
  <si>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</si>
  <si>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</si>
  <si>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</si>
  <si>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</si>
  <si>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</si>
  <si>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</si>
  <si>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</si>
  <si>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</si>
  <si>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</si>
  <si>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</si>
  <si>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</si>
  <si>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</si>
  <si>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</si>
  <si>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</si>
  <si>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</si>
  <si>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</si>
  <si>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</si>
  <si>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</si>
  <si>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</si>
  <si>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</si>
  <si>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</si>
  <si>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</si>
  <si>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</si>
  <si>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</si>
  <si>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</si>
  <si>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</si>
  <si>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</si>
  <si>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</si>
  <si>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</si>
  <si>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</si>
  <si>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</si>
  <si>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</si>
  <si>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</si>
  <si>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</si>
  <si>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</si>
  <si>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</si>
  <si>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</si>
  <si>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</si>
  <si>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</si>
  <si>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</si>
  <si>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</si>
  <si>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</si>
  <si>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</si>
  <si>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</si>
  <si>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</si>
  <si>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</si>
  <si>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</si>
  <si>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</si>
  <si>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</si>
  <si>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</si>
  <si>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</si>
  <si>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</si>
  <si>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</si>
  <si>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</si>
  <si>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</si>
  <si>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</si>
  <si>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</si>
  <si>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</si>
  <si>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</si>
  <si>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</si>
  <si>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</si>
  <si>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</si>
  <si>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</si>
  <si>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</si>
  <si>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</si>
  <si>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</si>
  <si>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</si>
  <si>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</si>
  <si>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</si>
  <si>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</si>
  <si>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</si>
  <si>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</si>
  <si>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</si>
  <si>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</si>
  <si>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</si>
  <si>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</si>
  <si>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</si>
  <si>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</si>
  <si>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</si>
  <si>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</si>
  <si>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</si>
  <si>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</si>
  <si>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</si>
  <si>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</si>
  <si>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</si>
  <si>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</si>
  <si>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</si>
  <si>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</si>
  <si>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</si>
  <si>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</si>
  <si>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</si>
  <si>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</si>
  <si>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</si>
  <si>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</si>
  <si>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</si>
  <si>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</si>
  <si>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</si>
  <si>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</si>
  <si>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</si>
  <si>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</si>
  <si>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</si>
  <si>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</si>
  <si>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</si>
  <si>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</si>
  <si>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</si>
  <si>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</si>
  <si>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</si>
  <si>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</si>
  <si>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</si>
  <si>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</si>
  <si>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</si>
  <si>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</si>
  <si>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</si>
  <si>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</si>
  <si>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</si>
  <si>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</si>
  <si>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</si>
  <si>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</si>
  <si>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</si>
  <si>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</si>
  <si>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</si>
  <si>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</si>
  <si>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</si>
  <si>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</si>
  <si>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</si>
  <si>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</si>
  <si>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</si>
  <si>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</si>
  <si>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</si>
  <si>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</si>
  <si>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</si>
  <si>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</si>
  <si>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</si>
  <si>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</si>
  <si>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</si>
  <si>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</si>
  <si>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</si>
  <si>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</si>
  <si>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</si>
  <si>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</si>
  <si>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</si>
  <si>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</si>
  <si>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</si>
  <si>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</si>
  <si>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</si>
  <si>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</si>
  <si>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</si>
  <si>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</si>
  <si>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</si>
  <si>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</si>
  <si>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</si>
  <si>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</si>
  <si>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</si>
  <si>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</si>
  <si>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</si>
  <si>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</si>
  <si>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</si>
  <si>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</si>
  <si>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</si>
  <si>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</si>
  <si>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</si>
  <si>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</si>
  <si>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</si>
  <si>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</si>
  <si>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</si>
  <si>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</si>
  <si>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</si>
  <si>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</si>
  <si>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</si>
  <si>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</si>
  <si>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</si>
  <si>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</si>
  <si>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</si>
  <si>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</si>
  <si>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</si>
  <si>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</si>
  <si>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</si>
  <si>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</si>
  <si>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</si>
  <si>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</si>
  <si>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</si>
  <si>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</si>
  <si>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</si>
  <si>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</si>
  <si>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</si>
  <si>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</si>
  <si>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</si>
  <si>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</si>
  <si>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</si>
  <si>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</si>
  <si>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</si>
  <si>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</si>
  <si>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</si>
  <si>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</si>
  <si>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</si>
  <si>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</si>
  <si>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</si>
  <si>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</si>
  <si>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</si>
  <si>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</si>
  <si>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</si>
  <si>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</si>
  <si>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</si>
  <si>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</si>
  <si>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</si>
  <si>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</si>
  <si>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</si>
  <si>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</si>
  <si>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</si>
  <si>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</si>
  <si>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</si>
  <si>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</si>
  <si>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</si>
  <si>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</si>
  <si>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</si>
  <si>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</si>
  <si>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</si>
  <si>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</si>
  <si>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</si>
  <si>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</si>
  <si>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</si>
  <si>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</si>
  <si>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</si>
  <si>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</si>
  <si>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</si>
  <si>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</si>
  <si>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</si>
  <si>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</si>
  <si>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</si>
  <si>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</si>
  <si>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</si>
  <si>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</si>
  <si>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</si>
  <si>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</si>
  <si>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</si>
  <si>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</si>
  <si>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</si>
  <si>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</si>
  <si>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</si>
  <si>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</si>
  <si>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</si>
  <si>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</si>
  <si>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</si>
  <si>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</si>
  <si>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</si>
  <si>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</si>
  <si>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</si>
  <si>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</si>
  <si>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</si>
  <si>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</si>
  <si>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</si>
  <si>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</si>
  <si>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</si>
  <si>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</si>
  <si>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</si>
  <si>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</si>
  <si>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</si>
  <si>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</si>
  <si>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</si>
  <si>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</si>
  <si>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</si>
  <si>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</si>
  <si>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</si>
  <si>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</si>
  <si>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</si>
  <si>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</si>
  <si>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</si>
  <si>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</si>
  <si>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</si>
  <si>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</si>
  <si>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</si>
  <si>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</si>
  <si>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</si>
  <si>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</si>
  <si>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</si>
  <si>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</si>
  <si>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</si>
  <si>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</si>
  <si>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</si>
  <si>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</si>
  <si>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</si>
  <si>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</si>
  <si>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</si>
  <si>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</si>
  <si>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</si>
  <si>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</si>
  <si>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</si>
  <si>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</si>
  <si>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</si>
  <si>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</si>
  <si>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</si>
  <si>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</si>
  <si>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</si>
  <si>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</si>
  <si>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</si>
  <si>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</si>
  <si>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</si>
  <si>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</si>
  <si>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</si>
  <si>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</si>
  <si>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</si>
  <si>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</si>
  <si>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</si>
  <si>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</si>
  <si>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</si>
  <si>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</si>
  <si>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</si>
  <si>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</si>
  <si>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</si>
  <si>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</si>
  <si>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</si>
  <si>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</si>
  <si>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</si>
  <si>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</si>
  <si>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</si>
  <si>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</si>
  <si>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</si>
  <si>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</si>
  <si>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</si>
  <si>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</si>
  <si>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</si>
  <si>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</si>
  <si>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</si>
  <si>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</si>
  <si>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</si>
  <si>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</si>
  <si>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</si>
  <si>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</si>
  <si>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</si>
  <si>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</si>
  <si>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</si>
  <si>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</si>
  <si>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</si>
  <si>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</si>
  <si>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</si>
  <si>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</si>
  <si>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</si>
  <si>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</si>
  <si>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</si>
  <si>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</si>
  <si>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</si>
  <si>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</si>
  <si>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</si>
  <si>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</si>
  <si>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</si>
  <si>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</si>
  <si>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</si>
  <si>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</si>
  <si>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</si>
  <si>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</si>
  <si>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</si>
  <si>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</si>
  <si>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</si>
  <si>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</si>
  <si>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</si>
  <si>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</si>
  <si>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</si>
  <si>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</si>
  <si>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</si>
  <si>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</si>
  <si>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</si>
  <si>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</si>
  <si>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</si>
  <si>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</si>
  <si>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</si>
  <si>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</si>
  <si>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</si>
  <si>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</si>
  <si>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</si>
  <si>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</si>
  <si>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</si>
  <si>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</si>
  <si>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</si>
  <si>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</si>
  <si>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</si>
  <si>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</si>
  <si>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</si>
  <si>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</si>
  <si>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</si>
  <si>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</si>
  <si>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</si>
  <si>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</si>
  <si>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</si>
  <si>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</si>
  <si>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</si>
  <si>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</si>
  <si>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</si>
  <si>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</si>
  <si>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</si>
  <si>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</si>
  <si>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</si>
  <si>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</si>
  <si>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</si>
  <si>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</si>
  <si>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</si>
  <si>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</si>
  <si>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</si>
  <si>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</si>
  <si>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</si>
  <si>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</si>
  <si>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</si>
  <si>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</si>
  <si>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</si>
  <si>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</si>
  <si>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</si>
  <si>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</si>
  <si>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</si>
  <si>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</si>
  <si>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</si>
  <si>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</si>
  <si>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</si>
  <si>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</si>
  <si>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</si>
  <si>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</si>
  <si>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</si>
  <si>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</si>
  <si>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</si>
  <si>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</si>
  <si>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</si>
  <si>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</si>
  <si>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</si>
  <si>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</si>
  <si>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</si>
  <si>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</si>
  <si>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</si>
  <si>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</si>
  <si>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</si>
  <si>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</si>
  <si>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</si>
  <si>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</si>
  <si>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</si>
  <si>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</si>
  <si>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</si>
  <si>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</si>
  <si>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</si>
  <si>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</si>
  <si>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</si>
  <si>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</si>
  <si>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</si>
  <si>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</si>
  <si>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</si>
  <si>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</si>
  <si>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</si>
  <si>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</si>
  <si>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</si>
  <si>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</si>
  <si>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</si>
  <si>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</si>
  <si>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</si>
  <si>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</si>
  <si>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</si>
  <si>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</si>
  <si>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</si>
  <si>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</si>
  <si>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</si>
  <si>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</si>
  <si>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</si>
  <si>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</si>
  <si>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</si>
  <si>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</si>
  <si>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</si>
  <si>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</si>
  <si>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</si>
  <si>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</si>
  <si>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</si>
  <si>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</si>
  <si>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</si>
  <si>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</si>
  <si>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</si>
  <si>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</si>
  <si>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</si>
  <si>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</si>
  <si>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</si>
  <si>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</si>
  <si>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</si>
  <si>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</si>
  <si>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</si>
  <si>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</si>
  <si>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</si>
  <si>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</si>
  <si>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</si>
  <si>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</si>
  <si>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</si>
  <si>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</si>
  <si>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</si>
  <si>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</si>
  <si>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</si>
  <si>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</si>
  <si>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</si>
  <si>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</si>
  <si>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</si>
  <si>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</si>
  <si>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</si>
  <si>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</si>
  <si>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</si>
  <si>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</si>
  <si>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</si>
  <si>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</si>
  <si>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</si>
  <si>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</si>
  <si>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</si>
  <si>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</si>
  <si>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</si>
  <si>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</si>
  <si>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</si>
  <si>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</si>
  <si>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</si>
  <si>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</si>
  <si>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</si>
  <si>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</si>
  <si>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</si>
  <si>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</si>
  <si>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</si>
  <si>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</si>
  <si>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</si>
  <si>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</si>
  <si>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</si>
  <si>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</si>
  <si>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</si>
  <si>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</si>
  <si>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</si>
  <si>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</si>
  <si>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</si>
  <si>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</si>
  <si>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</si>
  <si>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</si>
  <si>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</si>
  <si>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</si>
  <si>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</si>
  <si>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</si>
  <si>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</si>
  <si>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</si>
  <si>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</si>
  <si>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</si>
  <si>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</si>
  <si>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</si>
  <si>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</si>
  <si>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</si>
  <si>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</si>
  <si>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</si>
  <si>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</si>
  <si>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</si>
  <si>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</si>
  <si>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</si>
  <si>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</si>
  <si>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</si>
  <si>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</si>
  <si>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</si>
  <si>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</si>
  <si>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</si>
  <si>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</si>
  <si>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</si>
  <si>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</si>
  <si>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</si>
  <si>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</si>
  <si>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</si>
  <si>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</si>
  <si>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</si>
  <si>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</si>
  <si>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</si>
  <si>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</si>
  <si>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</si>
  <si>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</si>
  <si>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</si>
  <si>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</si>
  <si>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</si>
  <si>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</si>
  <si>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</si>
  <si>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</si>
  <si>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</si>
  <si>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</si>
  <si>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</si>
  <si>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</si>
  <si>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</si>
  <si>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</si>
  <si>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</si>
  <si>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</si>
  <si>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</si>
  <si>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</si>
  <si>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</si>
  <si>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</si>
  <si>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</si>
  <si>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</si>
  <si>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</si>
  <si>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</si>
  <si>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</si>
  <si>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</si>
  <si>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</si>
  <si>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</si>
  <si>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</si>
  <si>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</si>
  <si>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</si>
  <si>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</si>
  <si>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</si>
  <si>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</si>
  <si>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</si>
  <si>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</si>
  <si>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</si>
  <si>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</si>
  <si>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</si>
  <si>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</si>
  <si>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</si>
  <si>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</si>
  <si>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</si>
  <si>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</si>
  <si>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</si>
  <si>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</si>
  <si>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</si>
  <si>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</si>
  <si>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</si>
  <si>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</si>
  <si>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</si>
  <si>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</si>
  <si>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</si>
  <si>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</si>
  <si>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</si>
  <si>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</si>
  <si>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</si>
  <si>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</si>
  <si>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</si>
  <si>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</si>
  <si>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</si>
  <si>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</si>
  <si>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</si>
  <si>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</si>
  <si>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</si>
  <si>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</si>
  <si>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</si>
  <si>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</si>
  <si>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</si>
  <si>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</si>
  <si>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</si>
  <si>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</si>
  <si>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</si>
  <si>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</si>
  <si>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</si>
  <si>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</si>
  <si>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</si>
  <si>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</si>
  <si>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</si>
  <si>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</si>
  <si>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</si>
  <si>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</si>
  <si>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</si>
  <si>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</si>
  <si>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</si>
  <si>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</si>
  <si>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</si>
  <si>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</si>
  <si>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</si>
  <si>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</si>
  <si>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</si>
  <si>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</si>
  <si>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</si>
  <si>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</si>
  <si>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</si>
  <si>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</si>
  <si>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</si>
  <si>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</si>
  <si>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</si>
  <si>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</si>
  <si>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</si>
  <si>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</si>
  <si>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</si>
  <si>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</si>
  <si>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</si>
  <si>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</si>
  <si>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</si>
  <si>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</si>
  <si>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</si>
  <si>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</si>
  <si>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</si>
  <si>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</si>
  <si>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</si>
  <si>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</si>
  <si>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</si>
  <si>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</si>
  <si>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</si>
  <si>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</si>
  <si>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</si>
  <si>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</si>
  <si>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</si>
  <si>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</si>
  <si>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</si>
  <si>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</si>
  <si>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</si>
  <si>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</si>
  <si>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</si>
  <si>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</si>
  <si>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</si>
  <si>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</si>
  <si>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</si>
  <si>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</si>
  <si>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</si>
  <si>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</si>
  <si>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</si>
  <si>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</si>
  <si>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</si>
  <si>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</si>
  <si>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</si>
  <si>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</si>
  <si>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</si>
  <si>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</si>
  <si>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</si>
  <si>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</si>
  <si>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</si>
  <si>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</si>
  <si>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</si>
  <si>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</si>
  <si>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</si>
  <si>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</si>
  <si>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</si>
  <si>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</si>
  <si>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</si>
  <si>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</si>
  <si>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</si>
  <si>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</si>
  <si>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</si>
  <si>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</si>
  <si>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</si>
  <si>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</si>
  <si>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</si>
  <si>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</si>
  <si>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</si>
  <si>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</si>
  <si>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</si>
  <si>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</si>
  <si>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</si>
  <si>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</si>
  <si>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</si>
  <si>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</si>
  <si>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</si>
  <si>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</si>
  <si>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</si>
  <si>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</si>
  <si>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</si>
  <si>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</si>
  <si>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</si>
  <si>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</si>
  <si>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</si>
  <si>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</si>
  <si>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</si>
  <si>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</si>
  <si>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</si>
  <si>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</si>
  <si>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</si>
  <si>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</si>
  <si>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</si>
  <si>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</si>
  <si>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</si>
  <si>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</si>
  <si>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</si>
  <si>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</si>
  <si>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</si>
  <si>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</si>
  <si>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</si>
  <si>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</si>
  <si>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</si>
  <si>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</si>
  <si>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</si>
  <si>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</si>
  <si>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</si>
  <si>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</si>
  <si>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</si>
  <si>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</si>
  <si>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</si>
  <si>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</si>
  <si>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</si>
  <si>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</si>
  <si>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</si>
  <si>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</si>
  <si>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</si>
  <si>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</si>
  <si>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</si>
  <si>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</si>
  <si>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</si>
  <si>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</si>
  <si>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</si>
  <si>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</si>
  <si>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</si>
  <si>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</si>
  <si>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</si>
  <si>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</si>
  <si>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</si>
  <si>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</si>
  <si>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</si>
  <si>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</si>
  <si>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</si>
  <si>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</si>
  <si>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</si>
  <si>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</si>
  <si>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</si>
  <si>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</si>
  <si>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</si>
  <si>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</si>
  <si>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</si>
  <si>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</si>
  <si>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</si>
  <si>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</si>
  <si>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</si>
  <si>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</si>
  <si>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</si>
  <si>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</si>
  <si>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</si>
  <si>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</si>
  <si>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</si>
  <si>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</si>
  <si>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</si>
  <si>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</si>
  <si>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</si>
  <si>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</si>
  <si>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</si>
  <si>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</si>
  <si>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</si>
  <si>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</si>
  <si>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</si>
  <si>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</si>
  <si>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</si>
  <si>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</si>
  <si>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</si>
  <si>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</si>
  <si>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</si>
  <si>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</si>
  <si>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</si>
  <si>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</si>
  <si>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</si>
  <si>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</si>
  <si>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</si>
  <si>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</si>
  <si>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</si>
  <si>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</si>
  <si>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</si>
  <si>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</si>
  <si>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</si>
  <si>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</si>
  <si>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</si>
  <si>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</si>
  <si>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</si>
  <si>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</si>
  <si>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</si>
  <si>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</si>
  <si>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</si>
  <si>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</si>
  <si>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</si>
  <si>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</si>
  <si>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</si>
  <si>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</si>
  <si>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</si>
  <si>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</si>
  <si>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</si>
  <si>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</si>
  <si>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</si>
  <si>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</si>
  <si>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</si>
  <si>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</si>
  <si>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</si>
  <si>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</si>
  <si>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</si>
  <si>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</si>
  <si>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</si>
  <si>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</si>
  <si>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</si>
  <si>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</si>
  <si>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</si>
  <si>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</si>
  <si>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</si>
  <si>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</si>
  <si>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</si>
  <si>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</si>
  <si>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</si>
  <si>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</si>
  <si>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</si>
  <si>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</si>
  <si>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</si>
  <si>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</si>
  <si>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</si>
  <si>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</si>
  <si>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</si>
  <si>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</si>
  <si>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</si>
  <si>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</si>
  <si>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</si>
  <si>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</si>
  <si>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</si>
  <si>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</si>
  <si>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</si>
  <si>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</si>
  <si>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</si>
  <si>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</si>
  <si>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</si>
  <si>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</si>
  <si>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</si>
  <si>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</si>
  <si>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</si>
  <si>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</si>
  <si>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</si>
  <si>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</si>
  <si>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</si>
  <si>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</si>
  <si>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</si>
  <si>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</si>
  <si>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</si>
  <si>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</si>
  <si>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</si>
  <si>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</si>
  <si>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</si>
  <si>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</si>
  <si>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</si>
  <si>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</si>
  <si>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</si>
  <si>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</si>
  <si>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</si>
  <si>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</si>
  <si>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</si>
  <si>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</si>
  <si>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</si>
  <si>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</si>
  <si>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</si>
  <si>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</si>
  <si>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</si>
  <si>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</si>
  <si>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</si>
  <si>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</si>
  <si>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</si>
  <si>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</si>
  <si>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</si>
  <si>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</si>
  <si>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</si>
  <si>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</si>
  <si>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</si>
  <si>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</si>
  <si>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</si>
  <si>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</si>
  <si>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</si>
  <si>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</si>
  <si>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</si>
  <si>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</si>
  <si>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</si>
  <si>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</si>
  <si>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</si>
  <si>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</si>
  <si>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</si>
  <si>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</si>
  <si>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</si>
  <si>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</si>
  <si>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</si>
  <si>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</si>
  <si>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</si>
  <si>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</si>
  <si>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</si>
  <si>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</si>
  <si>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</si>
  <si>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</si>
  <si>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</si>
  <si>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</si>
  <si>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</si>
  <si>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</si>
  <si>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</si>
  <si>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</si>
  <si>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</si>
  <si>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</si>
  <si>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</si>
  <si>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</si>
  <si>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</si>
  <si>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</si>
  <si>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</si>
  <si>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</si>
  <si>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</si>
  <si>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</si>
  <si>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</si>
  <si>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</si>
  <si>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</si>
  <si>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</si>
  <si>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</si>
  <si>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</si>
  <si>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</si>
  <si>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</si>
  <si>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</si>
  <si>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</si>
  <si>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</si>
  <si>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</si>
  <si>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</si>
  <si>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</si>
  <si>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</si>
  <si>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</si>
  <si>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</si>
  <si>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</si>
  <si>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</si>
  <si>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</si>
  <si>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</si>
  <si>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</si>
  <si>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</si>
  <si>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</si>
  <si>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</si>
  <si>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</si>
  <si>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</si>
  <si>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</si>
  <si>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</si>
  <si>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</si>
  <si>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</si>
  <si>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</si>
  <si>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</si>
  <si>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</si>
  <si>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</si>
  <si>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</si>
  <si>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</si>
  <si>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</si>
  <si>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</si>
  <si>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</si>
  <si>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</si>
  <si>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</si>
  <si>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</si>
  <si>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</si>
  <si>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</si>
  <si>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</si>
  <si>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</si>
  <si>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</si>
  <si>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</si>
  <si>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</si>
  <si>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</si>
  <si>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</si>
  <si>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</si>
  <si>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</si>
  <si>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</si>
  <si>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</si>
  <si>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</si>
  <si>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</si>
  <si>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</si>
  <si>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</si>
  <si>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</si>
  <si>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</si>
  <si>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</si>
  <si>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</si>
  <si>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</si>
  <si>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</si>
  <si>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</si>
  <si>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</si>
  <si>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</si>
  <si>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</si>
  <si>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</si>
  <si>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</si>
  <si>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</si>
  <si>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</si>
  <si>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</si>
  <si>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</si>
  <si>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</si>
  <si>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</si>
  <si>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</si>
  <si>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</si>
  <si>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</si>
  <si>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</si>
  <si>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</si>
  <si>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</si>
  <si>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</si>
  <si>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</si>
  <si>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</si>
  <si>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</si>
  <si>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</si>
  <si>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</si>
  <si>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</si>
  <si>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</si>
  <si>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</si>
  <si>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</si>
  <si>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</si>
  <si>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</si>
  <si>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</si>
  <si>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</si>
  <si>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</si>
  <si>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</si>
  <si>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</si>
  <si>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</si>
  <si>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</si>
  <si>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</si>
  <si>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</si>
  <si>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</si>
  <si>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</si>
  <si>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</si>
  <si>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</si>
  <si>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</si>
  <si>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</si>
  <si>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</si>
  <si>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</si>
  <si>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</si>
  <si>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</si>
  <si>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</si>
  <si>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</si>
  <si>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</si>
  <si>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</si>
  <si>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</si>
  <si>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</si>
  <si>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</si>
  <si>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</si>
  <si>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</si>
  <si>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</si>
  <si>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</si>
  <si>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</si>
  <si>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</si>
  <si>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</si>
  <si>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</si>
  <si>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</si>
  <si>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</si>
  <si>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</si>
  <si>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</si>
  <si>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</si>
  <si>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</si>
  <si>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</si>
  <si>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</si>
  <si>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</si>
  <si>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</si>
  <si>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</si>
  <si>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</si>
  <si>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</si>
  <si>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</si>
  <si>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</si>
  <si>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</si>
  <si>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</si>
  <si>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</si>
  <si>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</si>
  <si>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</si>
  <si>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</si>
  <si>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</si>
  <si>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</si>
  <si>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</si>
  <si>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</si>
  <si>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</si>
  <si>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</si>
  <si>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</si>
  <si>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</si>
  <si>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</si>
  <si>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</si>
  <si>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</si>
  <si>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</si>
  <si>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</si>
  <si>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</si>
  <si>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</si>
  <si>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</si>
  <si>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</si>
  <si>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</si>
  <si>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</si>
  <si>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</si>
  <si>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</si>
  <si>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</si>
  <si>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</si>
  <si>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</si>
  <si>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</si>
  <si>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</si>
  <si>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</si>
  <si>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</si>
  <si>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</si>
  <si>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</si>
  <si>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</si>
  <si>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</si>
  <si>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</si>
  <si>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</si>
  <si>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</si>
  <si>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</si>
  <si>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</si>
  <si>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</si>
  <si>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</si>
  <si>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</si>
  <si>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</si>
  <si>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</si>
  <si>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</si>
  <si>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</si>
  <si>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</si>
  <si>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</si>
  <si>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</si>
  <si>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</si>
  <si>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</si>
  <si>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</si>
  <si>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</si>
  <si>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</si>
  <si>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</si>
  <si>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</si>
  <si>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</si>
  <si>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</si>
  <si>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</si>
  <si>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</si>
  <si>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</si>
  <si>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</si>
  <si>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</si>
  <si>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</si>
  <si>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</si>
  <si>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</si>
  <si>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</si>
  <si>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</si>
  <si>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</si>
  <si>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</si>
  <si>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</si>
  <si>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</si>
  <si>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</si>
  <si>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</si>
  <si>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</si>
  <si>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</si>
  <si>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</si>
  <si>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</si>
  <si>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</si>
  <si>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</si>
  <si>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</si>
  <si>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</si>
  <si>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</si>
  <si>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</si>
  <si>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</si>
  <si>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</si>
  <si>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</si>
  <si>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</si>
  <si>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</si>
  <si>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</si>
  <si>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</si>
  <si>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</si>
  <si>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</si>
  <si>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</si>
  <si>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</si>
  <si>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</si>
  <si>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</si>
  <si>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</si>
  <si>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</si>
  <si>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</si>
  <si>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</si>
  <si>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</si>
  <si>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</si>
  <si>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</si>
  <si>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</si>
  <si>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</si>
  <si>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</si>
  <si>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</si>
  <si>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</si>
  <si>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</si>
  <si>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</si>
  <si>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</si>
  <si>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</si>
  <si>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</si>
  <si>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</si>
  <si>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</si>
  <si>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</si>
  <si>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</si>
  <si>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</si>
  <si>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</si>
  <si>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</si>
  <si>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</si>
  <si>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</si>
  <si>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</si>
  <si>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</si>
  <si>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</si>
  <si>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</si>
  <si>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</si>
  <si>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</si>
  <si>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</si>
  <si>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</si>
  <si>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</si>
  <si>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</si>
  <si>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</si>
  <si>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</si>
  <si>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</si>
  <si>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</si>
  <si>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</si>
  <si>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</si>
  <si>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</si>
  <si>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</si>
  <si>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</si>
  <si>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</si>
  <si>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</si>
  <si>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</si>
  <si>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</si>
  <si>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</si>
  <si>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</si>
  <si>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</si>
  <si>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</si>
  <si>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</si>
  <si>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</si>
  <si>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</si>
  <si>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</si>
  <si>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</si>
  <si>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</si>
  <si>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</si>
  <si>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</si>
  <si>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</si>
  <si>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</si>
  <si>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</si>
  <si>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</si>
  <si>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</si>
  <si>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</si>
  <si>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</si>
  <si>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</si>
  <si>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</si>
  <si>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</si>
  <si>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</si>
  <si>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</si>
  <si>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</si>
  <si>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</si>
  <si>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</si>
  <si>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</si>
  <si>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</si>
  <si>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</si>
  <si>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</si>
  <si>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</si>
  <si>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</si>
  <si>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</si>
  <si>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</si>
  <si>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</si>
  <si>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</si>
  <si>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</si>
  <si>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</si>
  <si>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</si>
  <si>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</si>
  <si>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</si>
  <si>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</si>
  <si>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</si>
  <si>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</si>
  <si>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</si>
  <si>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</si>
  <si>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</si>
  <si>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</si>
  <si>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</si>
  <si>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</si>
  <si>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</si>
  <si>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</si>
  <si>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</si>
  <si>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</si>
  <si>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</si>
  <si>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</si>
  <si>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</si>
  <si>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</si>
  <si>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</si>
  <si>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</si>
  <si>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</si>
  <si>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</si>
  <si>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</si>
  <si>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</si>
  <si>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</si>
  <si>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</si>
  <si>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</si>
  <si>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</si>
  <si>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</si>
  <si>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</si>
  <si>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</si>
  <si>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</si>
  <si>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</si>
  <si>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</si>
  <si>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</si>
  <si>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</si>
  <si>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</si>
  <si>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</si>
  <si>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</si>
  <si>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</si>
  <si>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</si>
  <si>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</si>
  <si>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</si>
  <si>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</si>
  <si>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</si>
  <si>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</si>
  <si>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</si>
  <si>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</si>
  <si>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</si>
  <si>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</si>
  <si>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</si>
  <si>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</si>
  <si>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</si>
  <si>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</si>
  <si>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</si>
  <si>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</si>
  <si>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</si>
  <si>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</si>
  <si>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</si>
  <si>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</si>
  <si>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</si>
  <si>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</si>
  <si>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</si>
  <si>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</si>
  <si>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</si>
  <si>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</si>
  <si>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</si>
  <si>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</si>
  <si>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</si>
  <si>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</si>
  <si>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</si>
  <si>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</si>
  <si>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</si>
  <si>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</si>
  <si>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</si>
  <si>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</si>
  <si>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</si>
  <si>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</si>
  <si>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</si>
  <si>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</si>
  <si>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</si>
  <si>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</si>
  <si>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</si>
  <si>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</si>
  <si>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</si>
  <si>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</si>
  <si>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</si>
  <si>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</si>
  <si>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</si>
  <si>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</si>
  <si>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</si>
  <si>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</si>
  <si>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</si>
  <si>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</si>
  <si>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</si>
  <si>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</si>
  <si>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</si>
  <si>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</si>
  <si>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</si>
  <si>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</si>
  <si>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</si>
  <si>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</si>
  <si>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</si>
  <si>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</si>
  <si>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</si>
  <si>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</si>
  <si>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</si>
  <si>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</si>
  <si>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</si>
  <si>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</si>
  <si>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</si>
  <si>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</si>
  <si>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</si>
  <si>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</si>
  <si>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</si>
  <si>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</si>
  <si>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</si>
  <si>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</si>
  <si>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</si>
  <si>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</si>
  <si>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</si>
  <si>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</si>
  <si>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</si>
  <si>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</si>
  <si>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</si>
  <si>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</si>
  <si>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</si>
  <si>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</si>
  <si>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</si>
  <si>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</si>
  <si>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</si>
  <si>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</si>
  <si>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</si>
  <si>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</si>
  <si>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</si>
  <si>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</si>
  <si>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</si>
  <si>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</si>
  <si>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</si>
  <si>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</si>
  <si>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</si>
  <si>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</si>
  <si>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</si>
  <si>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</si>
  <si>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</si>
  <si>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</si>
  <si>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</si>
  <si>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</si>
  <si>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</si>
  <si>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</si>
  <si>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</si>
  <si>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</si>
  <si>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</si>
  <si>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</si>
  <si>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</si>
  <si>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</si>
  <si>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</si>
  <si>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</si>
  <si>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</si>
  <si>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</si>
  <si>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</si>
  <si>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</si>
  <si>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</si>
  <si>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</si>
  <si>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</si>
  <si>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</si>
  <si>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</si>
  <si>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</si>
  <si>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</si>
  <si>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</si>
  <si>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</si>
  <si>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</si>
  <si>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</si>
  <si>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</si>
  <si>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</si>
  <si>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</si>
  <si>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</si>
  <si>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</si>
  <si>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</si>
  <si>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</si>
  <si>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</si>
  <si>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</si>
  <si>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</si>
  <si>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</si>
  <si>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</si>
  <si>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</si>
  <si>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</si>
  <si>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</si>
  <si>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</si>
  <si>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</si>
  <si>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</si>
  <si>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</si>
  <si>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</si>
  <si>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</si>
  <si>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</si>
  <si>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</si>
  <si>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</si>
  <si>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</si>
  <si>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</si>
  <si>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</si>
  <si>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</si>
  <si>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</si>
  <si>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</si>
  <si>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</si>
  <si>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</si>
  <si>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</si>
  <si>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</si>
  <si>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</si>
  <si>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</si>
  <si>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</si>
  <si>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</si>
  <si>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</si>
  <si>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</si>
  <si>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</si>
  <si>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</si>
  <si>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</si>
  <si>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</si>
  <si>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</si>
  <si>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</si>
  <si>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</si>
  <si>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</si>
  <si>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</si>
  <si>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</si>
  <si>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</si>
  <si>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</si>
  <si>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</si>
  <si>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</si>
  <si>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</si>
  <si>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</si>
  <si>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</si>
  <si>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</si>
  <si>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</si>
  <si>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</si>
  <si>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</si>
  <si>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</si>
  <si>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</si>
  <si>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</si>
  <si>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</si>
  <si>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</si>
  <si>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</si>
  <si>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</si>
  <si>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</si>
  <si>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</si>
  <si>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</si>
  <si>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</si>
  <si>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</si>
  <si>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</si>
  <si>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</si>
  <si>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</si>
  <si>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</si>
  <si>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</si>
  <si>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</si>
  <si>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</si>
  <si>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</si>
  <si>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</si>
  <si>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</si>
  <si>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</si>
  <si>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</si>
  <si>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</si>
  <si>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</si>
  <si>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</si>
  <si>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</si>
  <si>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</si>
  <si>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</si>
  <si>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</si>
  <si>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</si>
  <si>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</si>
  <si>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</si>
  <si>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</si>
  <si>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</si>
  <si>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</si>
  <si>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</si>
  <si>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</si>
  <si>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</si>
  <si>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</si>
  <si>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</si>
  <si>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</si>
  <si>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</si>
  <si>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</si>
  <si>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</si>
  <si>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</si>
  <si>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</si>
  <si>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</si>
  <si>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</si>
  <si>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</si>
  <si>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</si>
  <si>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</si>
  <si>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</si>
  <si>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</si>
  <si>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</si>
  <si>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</si>
  <si>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</si>
  <si>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</si>
  <si>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</si>
  <si>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</si>
  <si>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</si>
  <si>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</si>
  <si>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</si>
  <si>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</si>
  <si>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</si>
  <si>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</si>
  <si>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</si>
  <si>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</si>
  <si>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</si>
  <si>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</si>
  <si>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</si>
  <si>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</si>
  <si>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</si>
  <si>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</si>
  <si>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</si>
  <si>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</si>
  <si>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</si>
  <si>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</si>
  <si>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</si>
  <si>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</si>
  <si>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</si>
  <si>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</si>
  <si>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</si>
  <si>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</si>
  <si>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</si>
  <si>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</si>
  <si>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</si>
  <si>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</si>
  <si>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</si>
  <si>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</si>
  <si>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</si>
  <si>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</si>
  <si>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</si>
  <si>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</si>
  <si>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</si>
  <si>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</si>
  <si>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</si>
  <si>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</si>
  <si>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</si>
  <si>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</si>
  <si>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</si>
  <si>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</si>
  <si>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</si>
  <si>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</si>
  <si>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</si>
  <si>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</si>
  <si>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</si>
  <si>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</si>
  <si>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</si>
  <si>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</si>
  <si>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</si>
  <si>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</si>
  <si>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</si>
  <si>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</si>
  <si>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</si>
  <si>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</si>
  <si>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</si>
  <si>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</si>
  <si>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</si>
  <si>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</si>
  <si>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</si>
  <si>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</si>
  <si>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</si>
  <si>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</si>
  <si>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</si>
  <si>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</si>
  <si>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</si>
  <si>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</si>
  <si>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</si>
  <si>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</si>
  <si>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</si>
  <si>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</si>
  <si>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</si>
  <si>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</si>
  <si>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</si>
  <si>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</si>
  <si>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</si>
  <si>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</si>
  <si>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</si>
  <si>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</si>
  <si>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</si>
  <si>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</si>
  <si>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</si>
  <si>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</si>
  <si>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</si>
  <si>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</si>
  <si>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</si>
  <si>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</si>
  <si>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</si>
  <si>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</si>
  <si>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</si>
  <si>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</si>
  <si>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</si>
  <si>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</si>
  <si>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</si>
  <si>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</si>
  <si>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</si>
  <si>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</si>
  <si>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</si>
  <si>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</si>
  <si>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</si>
  <si>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</si>
  <si>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</si>
  <si>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</si>
  <si>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</si>
  <si>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</si>
  <si>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</si>
  <si>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</si>
  <si>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</si>
  <si>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</si>
  <si>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</si>
  <si>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</si>
  <si>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</si>
  <si>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</si>
  <si>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</si>
  <si>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</si>
  <si>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</si>
  <si>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</si>
  <si>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</si>
  <si>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</si>
  <si>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</si>
  <si>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</si>
  <si>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</si>
  <si>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</si>
  <si>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</si>
  <si>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</si>
  <si>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</si>
  <si>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</si>
  <si>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</si>
  <si>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</si>
  <si>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</si>
  <si>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</si>
  <si>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</si>
  <si>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</si>
  <si>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</si>
  <si>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</si>
  <si>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</si>
  <si>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</si>
  <si>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</si>
  <si>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</si>
  <si>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</si>
  <si>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</si>
  <si>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</si>
  <si>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</si>
  <si>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</si>
  <si>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</si>
  <si>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</si>
  <si>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</si>
  <si>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</si>
  <si>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</si>
  <si>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</si>
  <si>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</si>
  <si>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</si>
  <si>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</si>
  <si>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</si>
  <si>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</si>
  <si>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</si>
  <si>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</si>
  <si>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</si>
  <si>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</si>
  <si>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</si>
  <si>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</si>
  <si>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</si>
  <si>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</si>
  <si>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</si>
  <si>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</si>
  <si>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</si>
  <si>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</si>
  <si>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</si>
  <si>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</si>
  <si>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</si>
  <si>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</si>
  <si>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</si>
  <si>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</si>
  <si>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</si>
  <si>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</si>
  <si>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</si>
  <si>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</si>
  <si>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</si>
  <si>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</si>
  <si>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</si>
  <si>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</si>
  <si>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</si>
  <si>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</si>
  <si>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</si>
  <si>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</si>
  <si>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</si>
  <si>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</si>
  <si>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</si>
  <si>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</si>
  <si>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</si>
  <si>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</si>
  <si>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</si>
  <si>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</si>
  <si>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</si>
  <si>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</si>
  <si>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</si>
  <si>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</si>
  <si>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</si>
  <si>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</si>
  <si>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</si>
  <si>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</si>
  <si>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</si>
  <si>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</si>
  <si>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</si>
  <si>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</si>
  <si>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</si>
  <si>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</si>
  <si>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</si>
  <si>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</si>
  <si>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</si>
  <si>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</si>
  <si>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</si>
  <si>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</si>
  <si>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</si>
  <si>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</si>
  <si>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</si>
  <si>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</si>
  <si>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</si>
  <si>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</si>
  <si>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</si>
  <si>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</si>
  <si>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</si>
  <si>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</si>
  <si>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</si>
  <si>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</si>
  <si>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</si>
  <si>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</si>
  <si>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</si>
  <si>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</si>
  <si>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</si>
  <si>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</si>
  <si>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</si>
  <si>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</si>
  <si>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</si>
  <si>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</si>
  <si>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</si>
  <si>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</si>
  <si>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</si>
  <si>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</si>
  <si>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</si>
  <si>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</si>
  <si>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</si>
  <si>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</si>
  <si>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</si>
  <si>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</si>
  <si>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</si>
  <si>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</si>
  <si>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</si>
  <si>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</si>
  <si>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</si>
  <si>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</si>
  <si>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</si>
  <si>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</si>
  <si>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</si>
  <si>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</si>
  <si>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</si>
  <si>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</si>
  <si>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</si>
  <si>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</si>
  <si>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</si>
  <si>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</si>
  <si>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</si>
  <si>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</si>
  <si>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</si>
  <si>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</si>
  <si>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</si>
  <si>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</si>
  <si>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</si>
  <si>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</si>
  <si>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</si>
  <si>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</si>
  <si>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</si>
  <si>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</si>
  <si>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</si>
  <si>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</si>
  <si>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</si>
  <si>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</si>
  <si>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</si>
  <si>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</si>
  <si>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</si>
  <si>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</si>
  <si>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</si>
  <si>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</si>
  <si>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</si>
  <si>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</si>
  <si>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</si>
  <si>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</si>
  <si>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</si>
  <si>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</si>
  <si>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</si>
  <si>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</si>
  <si>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</si>
  <si>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</si>
  <si>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</si>
  <si>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</si>
  <si>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</si>
  <si>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</si>
  <si>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</si>
  <si>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</si>
  <si>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</si>
  <si>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</si>
  <si>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</si>
  <si>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</si>
  <si>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</si>
  <si>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</si>
  <si>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</si>
  <si>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</si>
  <si>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</si>
  <si>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</si>
  <si>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</si>
  <si>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</si>
  <si>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</si>
  <si>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</si>
  <si>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</si>
  <si>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</si>
  <si>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</si>
  <si>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</si>
  <si>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</si>
  <si>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</si>
  <si>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</si>
  <si>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</si>
  <si>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</si>
  <si>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</si>
  <si>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</si>
  <si>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</si>
  <si>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</si>
  <si>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</si>
  <si>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</si>
  <si>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</si>
  <si>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</si>
  <si>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</si>
  <si>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</si>
  <si>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</si>
  <si>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</si>
  <si>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</si>
  <si>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</si>
  <si>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</si>
  <si>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</si>
  <si>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</si>
  <si>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</si>
  <si>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</si>
  <si>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</si>
  <si>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</si>
  <si>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</si>
  <si>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</si>
  <si>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</si>
  <si>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</si>
  <si>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</si>
  <si>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</si>
  <si>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</si>
  <si>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</si>
  <si>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</si>
  <si>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</si>
  <si>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</si>
  <si>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</si>
  <si>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</si>
  <si>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</si>
  <si>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</si>
  <si>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</si>
  <si>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</si>
  <si>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</si>
  <si>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</si>
  <si>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</si>
  <si>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</si>
  <si>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</si>
  <si>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</si>
  <si>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</si>
  <si>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</si>
  <si>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</si>
  <si>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</si>
  <si>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</si>
  <si>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</si>
  <si>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</si>
  <si>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</si>
  <si>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</si>
  <si>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</si>
  <si>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</si>
  <si>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</si>
  <si>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</si>
  <si>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</si>
  <si>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</si>
  <si>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</si>
  <si>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</si>
  <si>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</si>
  <si>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</si>
  <si>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</si>
  <si>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</si>
  <si>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</si>
  <si>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</si>
  <si>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</si>
  <si>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</si>
  <si>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</si>
  <si>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</si>
  <si>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</si>
  <si>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</si>
  <si>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</si>
  <si>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</si>
  <si>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</si>
  <si>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</si>
  <si>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</si>
  <si>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</si>
  <si>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</si>
  <si>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</si>
  <si>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</si>
  <si>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</si>
  <si>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</si>
  <si>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</si>
  <si>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</si>
  <si>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</si>
  <si>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</si>
  <si>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</si>
  <si>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</si>
  <si>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</si>
  <si>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</si>
  <si>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</si>
  <si>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</si>
  <si>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</si>
  <si>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</si>
  <si>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</si>
  <si>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</si>
  <si>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</si>
  <si>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</si>
  <si>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</si>
  <si>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</si>
  <si>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</si>
  <si>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</si>
  <si>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</si>
  <si>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</si>
  <si>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</si>
  <si>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</si>
  <si>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</si>
  <si>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</si>
  <si>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</si>
  <si>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</si>
  <si>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</si>
  <si>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</si>
  <si>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</si>
  <si>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</si>
  <si>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</si>
  <si>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</si>
  <si>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</si>
  <si>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</si>
  <si>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</si>
  <si>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</si>
  <si>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</si>
  <si>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</si>
  <si>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</si>
  <si>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</si>
  <si>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</si>
  <si>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</si>
  <si>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</si>
  <si>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</si>
  <si>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</si>
  <si>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</si>
  <si>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</si>
  <si>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</si>
  <si>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</si>
  <si>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</si>
  <si>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</si>
  <si>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</si>
  <si>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</si>
  <si>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</si>
  <si>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</si>
  <si>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</si>
  <si>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</si>
  <si>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</si>
  <si>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</si>
  <si>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</si>
  <si>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</si>
  <si>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</si>
  <si>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</si>
  <si>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</si>
  <si>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</si>
  <si>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</si>
  <si>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</si>
  <si>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</si>
  <si>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</si>
  <si>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</si>
  <si>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</si>
  <si>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</si>
  <si>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</si>
  <si>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</si>
  <si>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</si>
  <si>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</si>
  <si>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</si>
  <si>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</si>
  <si>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</si>
  <si>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</si>
  <si>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</si>
  <si>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</si>
  <si>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</si>
  <si>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</si>
  <si>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</si>
  <si>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</si>
  <si>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</si>
  <si>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</si>
  <si>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</si>
  <si>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</si>
  <si>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</si>
  <si>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</si>
  <si>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</si>
  <si>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</si>
  <si>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</si>
  <si>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</si>
  <si>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</si>
  <si>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</si>
  <si>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</si>
  <si>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</si>
  <si>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</si>
  <si>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</si>
  <si>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</si>
  <si>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</si>
  <si>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</si>
  <si>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</si>
  <si>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</si>
  <si>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</si>
  <si>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</si>
  <si>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</si>
  <si>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</si>
  <si>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</si>
  <si>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</si>
  <si>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</si>
  <si>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</si>
  <si>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</si>
  <si>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</si>
  <si>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</si>
  <si>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</si>
  <si>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</si>
  <si>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</si>
  <si>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</si>
  <si>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</si>
  <si>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</si>
  <si>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</si>
  <si>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</si>
  <si>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</si>
  <si>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</si>
  <si>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</si>
  <si>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</si>
  <si>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</si>
  <si>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</si>
  <si>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</si>
  <si>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</si>
  <si>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</si>
  <si>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</si>
  <si>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</si>
  <si>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</si>
  <si>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</si>
  <si>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</si>
  <si>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</si>
  <si>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</si>
  <si>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</si>
  <si>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</si>
  <si>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</si>
  <si>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</si>
  <si>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</si>
  <si>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</si>
  <si>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</si>
  <si>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</si>
  <si>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</si>
  <si>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</si>
  <si>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</si>
  <si>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</si>
  <si>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</si>
  <si>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</si>
  <si>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</si>
  <si>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</si>
  <si>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</si>
  <si>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</si>
  <si>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</si>
  <si>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</si>
  <si>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</si>
  <si>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</si>
  <si>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</si>
  <si>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</si>
  <si>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</si>
  <si>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</si>
  <si>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</si>
  <si>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</si>
  <si>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</si>
  <si>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</si>
  <si>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</si>
  <si>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</si>
  <si>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</si>
  <si>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</si>
  <si>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</si>
  <si>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</si>
  <si>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</si>
  <si>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</si>
  <si>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</si>
  <si>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</si>
  <si>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</si>
  <si>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</si>
  <si>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</si>
  <si>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</si>
  <si>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</si>
  <si>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</si>
  <si>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</si>
  <si>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</si>
  <si>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</si>
  <si>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</si>
  <si>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</si>
  <si>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</si>
  <si>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</si>
  <si>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</si>
  <si>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</si>
  <si>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</si>
  <si>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</si>
  <si>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</si>
  <si>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</si>
  <si>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</si>
  <si>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</si>
  <si>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</si>
  <si>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</si>
  <si>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</si>
  <si>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</si>
  <si>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</si>
  <si>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</si>
  <si>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</si>
  <si>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</si>
  <si>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</si>
  <si>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</si>
  <si>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</si>
  <si>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</si>
  <si>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</si>
  <si>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</si>
  <si>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</si>
  <si>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</si>
  <si>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</si>
  <si>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</si>
  <si>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</si>
  <si>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</si>
  <si>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</si>
  <si>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</si>
  <si>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</si>
  <si>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</si>
  <si>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</si>
  <si>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</si>
  <si>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</si>
  <si>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</si>
  <si>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</si>
  <si>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</si>
  <si>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</si>
  <si>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</si>
  <si>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</si>
  <si>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</si>
  <si>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</si>
  <si>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</si>
  <si>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</si>
  <si>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</si>
  <si>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</si>
  <si>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</si>
  <si>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</si>
  <si>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</si>
  <si>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</si>
  <si>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</si>
  <si>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</si>
  <si>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</si>
  <si>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</si>
  <si>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</si>
  <si>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</si>
  <si>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</si>
  <si>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</si>
  <si>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</si>
  <si>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</si>
  <si>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</si>
  <si>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</si>
  <si>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</si>
  <si>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</si>
  <si>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</si>
  <si>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</si>
  <si>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</si>
  <si>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</si>
  <si>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</si>
  <si>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</si>
  <si>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</si>
  <si>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</si>
  <si>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</si>
  <si>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</si>
  <si>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</si>
  <si>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</si>
  <si>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</si>
  <si>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</si>
  <si>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</si>
  <si>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</si>
  <si>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</si>
  <si>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</si>
  <si>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</si>
  <si>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</si>
  <si>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</si>
  <si>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</si>
  <si>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</si>
  <si>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</si>
  <si>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</si>
  <si>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</si>
  <si>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</si>
  <si>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</si>
  <si>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</si>
  <si>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</si>
  <si>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</si>
  <si>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</si>
  <si>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</si>
  <si>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</si>
  <si>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</si>
  <si>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</si>
  <si>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</si>
  <si>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</si>
  <si>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</si>
  <si>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</si>
  <si>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</si>
  <si>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</si>
  <si>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</si>
  <si>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</si>
  <si>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</si>
  <si>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</si>
  <si>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</si>
  <si>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</si>
  <si>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</si>
  <si>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</si>
  <si>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</si>
  <si>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</si>
  <si>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</si>
  <si>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</si>
  <si>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</si>
  <si>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</si>
  <si>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</si>
  <si>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</si>
  <si>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</si>
  <si>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</si>
  <si>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</si>
  <si>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</si>
  <si>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</si>
  <si>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</si>
  <si>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</si>
  <si>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</si>
  <si>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</si>
  <si>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</si>
  <si>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</si>
  <si>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</si>
  <si>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</si>
  <si>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</si>
  <si>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</si>
  <si>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</si>
  <si>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</si>
  <si>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</si>
  <si>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</si>
  <si>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</si>
  <si>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</si>
  <si>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</si>
  <si>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</si>
  <si>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</si>
  <si>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</si>
  <si>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</si>
  <si>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</si>
  <si>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</si>
  <si>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</si>
  <si>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</si>
  <si>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</si>
  <si>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</si>
  <si>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</si>
  <si>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</si>
  <si>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</si>
  <si>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</si>
  <si>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</si>
  <si>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</si>
  <si>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</si>
  <si>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</si>
  <si>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</si>
  <si>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</si>
  <si>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</si>
  <si>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</si>
  <si>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</si>
  <si>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</si>
  <si>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</si>
  <si>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</si>
  <si>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</si>
  <si>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</si>
  <si>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</si>
  <si>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</si>
  <si>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</si>
  <si>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</si>
  <si>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</si>
  <si>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</si>
  <si>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</si>
  <si>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</si>
  <si>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</si>
  <si>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</si>
  <si>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</si>
  <si>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</si>
  <si>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</si>
  <si>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</si>
  <si>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</si>
  <si>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</si>
  <si>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</si>
  <si>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</si>
  <si>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</si>
  <si>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</si>
  <si>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</si>
  <si>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</si>
  <si>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</si>
  <si>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</si>
  <si>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</si>
  <si>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</si>
  <si>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</si>
  <si>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</si>
  <si>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</si>
  <si>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</si>
  <si>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</si>
  <si>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</si>
  <si>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</si>
  <si>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</si>
  <si>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</si>
  <si>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</si>
  <si>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</si>
  <si>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</si>
  <si>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</si>
  <si>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</si>
  <si>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</si>
  <si>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</si>
  <si>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</si>
  <si>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</si>
  <si>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</si>
  <si>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</si>
  <si>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</si>
  <si>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</si>
  <si>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</si>
  <si>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</si>
  <si>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</si>
  <si>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</si>
  <si>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</si>
  <si>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</si>
  <si>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</si>
  <si>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</si>
  <si>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</si>
  <si>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</si>
  <si>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</si>
  <si>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</si>
  <si>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</si>
  <si>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</si>
  <si>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</si>
  <si>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</si>
  <si>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</si>
  <si>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</si>
  <si>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</si>
  <si>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</si>
  <si>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</si>
  <si>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</si>
  <si>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</si>
  <si>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</si>
  <si>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</si>
  <si>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</si>
  <si>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</si>
  <si>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</si>
  <si>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</si>
  <si>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</si>
  <si>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</si>
  <si>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</si>
  <si>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</si>
  <si>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</si>
  <si>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</si>
  <si>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</si>
  <si>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</si>
  <si>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</si>
  <si>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</si>
  <si>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</si>
  <si>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</si>
  <si>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</si>
  <si>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</si>
  <si>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</si>
  <si>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</si>
  <si>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</si>
  <si>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</si>
  <si>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</si>
  <si>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</si>
  <si>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</si>
  <si>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</si>
  <si>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</si>
  <si>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</si>
  <si>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</si>
  <si>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</si>
  <si>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</si>
  <si>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</si>
  <si>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</si>
  <si>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</si>
  <si>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</si>
  <si>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</si>
  <si>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</si>
  <si>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</si>
  <si>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</si>
  <si>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</si>
  <si>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</si>
  <si>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</si>
  <si>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</si>
  <si>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</si>
  <si>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</si>
  <si>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</si>
  <si>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</si>
  <si>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</si>
  <si>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</si>
  <si>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</si>
  <si>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</si>
  <si>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</si>
  <si>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</si>
  <si>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</si>
  <si>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</si>
  <si>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</si>
  <si>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</si>
  <si>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</si>
  <si>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</si>
  <si>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</si>
  <si>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</si>
  <si>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</si>
  <si>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</si>
  <si>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</si>
  <si>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</si>
  <si>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</si>
  <si>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</si>
  <si>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</si>
  <si>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</si>
  <si>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</si>
  <si>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</si>
  <si>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</si>
  <si>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</si>
  <si>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</si>
  <si>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</si>
  <si>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</si>
  <si>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</si>
  <si>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</si>
  <si>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</si>
  <si>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</si>
  <si>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</si>
  <si>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</si>
  <si>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</si>
  <si>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</si>
  <si>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</si>
  <si>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</si>
  <si>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</si>
  <si>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</si>
  <si>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</si>
  <si>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</si>
  <si>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</si>
  <si>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</si>
  <si>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</si>
  <si>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</si>
  <si>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</si>
  <si>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</si>
  <si>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</si>
  <si>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</si>
  <si>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</si>
  <si>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</si>
  <si>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</si>
  <si>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</si>
  <si>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</si>
  <si>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</si>
  <si>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</si>
  <si>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</si>
  <si>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</si>
  <si>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</si>
  <si>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</si>
  <si>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</si>
  <si>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</si>
  <si>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</si>
  <si>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</si>
  <si>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</si>
  <si>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</si>
  <si>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</si>
  <si>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</si>
  <si>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</si>
  <si>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</si>
  <si>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</si>
  <si>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</si>
  <si>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</si>
  <si>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</si>
  <si>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</si>
  <si>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</si>
  <si>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</si>
  <si>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</si>
  <si>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</si>
  <si>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</si>
  <si>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</si>
  <si>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</si>
  <si>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</si>
  <si>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</si>
  <si>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</si>
  <si>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</si>
  <si>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</si>
  <si>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</si>
  <si>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</si>
  <si>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</si>
  <si>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</si>
  <si>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</si>
  <si>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</si>
  <si>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</si>
  <si>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</si>
  <si>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</si>
  <si>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</si>
  <si>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</si>
  <si>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</si>
  <si>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</si>
  <si>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</si>
  <si>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</si>
  <si>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</si>
  <si>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</si>
  <si>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</si>
  <si>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</si>
  <si>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</si>
  <si>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</si>
  <si>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</si>
  <si>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</si>
  <si>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</si>
  <si>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</si>
  <si>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</si>
  <si>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</si>
  <si>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</si>
  <si>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</si>
  <si>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</si>
  <si>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</si>
  <si>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</si>
  <si>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</si>
  <si>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</si>
  <si>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</si>
  <si>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</si>
  <si>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</si>
  <si>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</si>
  <si>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</si>
  <si>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</si>
  <si>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</si>
  <si>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</si>
  <si>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</si>
  <si>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</si>
  <si>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</si>
  <si>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</si>
  <si>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</si>
  <si>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</si>
  <si>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</si>
  <si>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</si>
  <si>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</si>
  <si>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</si>
  <si>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</si>
  <si>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</si>
  <si>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</si>
  <si>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</si>
  <si>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</si>
  <si>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</si>
  <si>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</si>
  <si>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</si>
  <si>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</si>
  <si>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</si>
  <si>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</si>
  <si>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</si>
  <si>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</si>
  <si>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</si>
  <si>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</si>
  <si>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</si>
  <si>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</si>
  <si>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</si>
  <si>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</si>
  <si>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</si>
  <si>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</si>
  <si>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</si>
  <si>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</si>
  <si>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</si>
  <si>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</si>
  <si>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</si>
  <si>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</si>
  <si>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</si>
  <si>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</si>
  <si>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</si>
  <si>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</si>
  <si>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</si>
  <si>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</si>
  <si>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</si>
  <si>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</si>
  <si>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</si>
  <si>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</si>
  <si>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</si>
  <si>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</si>
  <si>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</si>
  <si>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</si>
  <si>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</si>
  <si>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</si>
  <si>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</si>
  <si>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</si>
  <si>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</si>
  <si>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</si>
  <si>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</si>
  <si>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</si>
  <si>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</si>
  <si>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</si>
  <si>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</si>
  <si>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</si>
  <si>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</si>
  <si>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</si>
  <si>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</si>
  <si>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</si>
  <si>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</si>
  <si>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</si>
  <si>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</si>
  <si>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</si>
  <si>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</si>
  <si>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</si>
  <si>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</si>
  <si>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</si>
  <si>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</si>
  <si>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</si>
  <si>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</si>
  <si>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</si>
  <si>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</si>
  <si>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</si>
  <si>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</si>
  <si>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</si>
  <si>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</si>
  <si>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</si>
  <si>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</si>
  <si>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</si>
  <si>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</si>
  <si>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</si>
  <si>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</si>
  <si>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</si>
  <si>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</si>
  <si>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</si>
  <si>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</si>
  <si>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</si>
  <si>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</si>
  <si>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</si>
  <si>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</si>
  <si>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</si>
  <si>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</si>
  <si>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</si>
  <si>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</si>
  <si>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</si>
  <si>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</si>
  <si>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</si>
  <si>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</si>
  <si>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</si>
  <si>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</si>
  <si>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</si>
  <si>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</si>
  <si>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</si>
  <si>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</si>
  <si>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</si>
  <si>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</si>
  <si>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</si>
  <si>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</si>
  <si>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</si>
  <si>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</si>
  <si>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</si>
  <si>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</si>
  <si>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</si>
  <si>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</si>
  <si>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</si>
  <si>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</si>
  <si>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</si>
  <si>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</si>
  <si>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</si>
  <si>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</si>
  <si>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</si>
  <si>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</si>
  <si>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</si>
  <si>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</si>
  <si>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</si>
  <si>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</si>
  <si>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</si>
  <si>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</si>
  <si>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</si>
  <si>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</si>
  <si>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</si>
  <si>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</si>
  <si>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</si>
  <si>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</si>
  <si>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</si>
  <si>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</si>
  <si>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</si>
  <si>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</si>
  <si>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</si>
  <si>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</si>
  <si>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</si>
  <si>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</si>
  <si>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</si>
  <si>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</si>
  <si>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</si>
  <si>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</si>
  <si>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</si>
  <si>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</si>
  <si>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</si>
  <si>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</si>
  <si>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</si>
  <si>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</si>
  <si>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</si>
  <si>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</si>
  <si>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</si>
  <si>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</si>
  <si>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</si>
  <si>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</si>
  <si>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</si>
  <si>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</si>
  <si>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</si>
  <si>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</si>
  <si>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</si>
  <si>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</si>
  <si>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</si>
  <si>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</si>
  <si>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</si>
  <si>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</si>
  <si>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</si>
  <si>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</si>
  <si>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</si>
  <si>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</si>
  <si>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</si>
  <si>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</si>
  <si>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</si>
  <si>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</si>
  <si>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</si>
  <si>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</si>
  <si>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</si>
  <si>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</si>
  <si>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</si>
  <si>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</si>
  <si>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</si>
  <si>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</si>
  <si>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</si>
  <si>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</si>
  <si>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</si>
  <si>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</si>
  <si>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</si>
  <si>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</si>
  <si>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</si>
  <si>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</si>
  <si>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</si>
  <si>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</si>
  <si>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</si>
  <si>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</si>
  <si>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</si>
  <si>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</si>
  <si>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</si>
  <si>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</si>
  <si>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</si>
  <si>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</si>
  <si>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</si>
  <si>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</si>
  <si>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</si>
  <si>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</si>
  <si>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</si>
  <si>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</si>
  <si>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</si>
  <si>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</si>
  <si>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</si>
  <si>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</si>
  <si>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</si>
  <si>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</si>
  <si>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</si>
  <si>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</si>
  <si>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</si>
  <si>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</si>
  <si>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</si>
  <si>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</si>
  <si>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</si>
  <si>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</si>
  <si>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</si>
  <si>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</si>
  <si>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</si>
  <si>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</si>
  <si>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</si>
  <si>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</si>
  <si>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</si>
  <si>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</si>
  <si>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</si>
  <si>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</si>
  <si>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</si>
  <si>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</si>
  <si>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</si>
  <si>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</si>
  <si>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</si>
  <si>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</si>
  <si>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</si>
  <si>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</si>
  <si>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</si>
  <si>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</si>
  <si>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</si>
  <si>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</si>
  <si>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</si>
  <si>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</si>
  <si>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</si>
  <si>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</si>
  <si>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</si>
  <si>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</si>
  <si>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</si>
  <si>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</si>
  <si>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</si>
  <si>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</si>
  <si>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</si>
  <si>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</si>
  <si>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</si>
  <si>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</si>
  <si>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</si>
  <si>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</si>
  <si>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</si>
  <si>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</si>
  <si>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</si>
  <si>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</si>
  <si>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</si>
  <si>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</si>
  <si>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</si>
  <si>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</si>
  <si>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</si>
  <si>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</si>
  <si>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</si>
  <si>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</si>
  <si>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</si>
  <si>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</si>
  <si>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</si>
  <si>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</si>
  <si>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</si>
  <si>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</si>
  <si>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</si>
  <si>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</si>
  <si>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</si>
  <si>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</si>
  <si>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</si>
  <si>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</si>
  <si>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</si>
  <si>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</si>
  <si>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</si>
  <si>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</si>
  <si>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</si>
  <si>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</si>
  <si>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</si>
  <si>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</si>
  <si>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</si>
  <si>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</si>
  <si>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</si>
  <si>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</si>
  <si>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</si>
  <si>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</si>
  <si>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</si>
  <si>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</si>
  <si>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</si>
  <si>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</si>
  <si>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</si>
  <si>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</si>
  <si>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</si>
  <si>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</si>
  <si>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</si>
  <si>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</si>
  <si>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</si>
  <si>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</si>
  <si>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</si>
  <si>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</si>
  <si>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</si>
  <si>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</si>
  <si>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</si>
  <si>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</si>
  <si>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</si>
  <si>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</si>
  <si>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</si>
  <si>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</si>
  <si>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</si>
  <si>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</si>
  <si>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</si>
  <si>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</si>
  <si>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</si>
  <si>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</si>
  <si>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</si>
  <si>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</si>
  <si>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</si>
  <si>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</si>
  <si>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</si>
  <si>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</si>
  <si>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</si>
  <si>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</si>
  <si>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</si>
  <si>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</si>
  <si>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</si>
  <si>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</si>
  <si>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</si>
  <si>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</si>
  <si>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</si>
  <si>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</si>
  <si>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</si>
  <si>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</si>
  <si>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</si>
  <si>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</si>
  <si>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</si>
  <si>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</si>
  <si>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</si>
  <si>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</si>
  <si>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</si>
  <si>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</si>
  <si>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</si>
  <si>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</si>
  <si>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</si>
  <si>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</si>
  <si>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</si>
  <si>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</si>
  <si>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</si>
  <si>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</si>
  <si>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</si>
  <si>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</si>
  <si>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</si>
  <si>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</si>
  <si>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</si>
  <si>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</si>
  <si>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</si>
  <si>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</si>
  <si>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</si>
  <si>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</si>
  <si>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</si>
  <si>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</si>
  <si>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</si>
  <si>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</si>
  <si>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</si>
  <si>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</si>
  <si>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</si>
  <si>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</si>
  <si>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</si>
  <si>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</si>
  <si>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</si>
  <si>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</si>
  <si>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</si>
  <si>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</si>
  <si>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</si>
  <si>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</si>
  <si>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</si>
  <si>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</si>
  <si>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</si>
  <si>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</si>
  <si>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</si>
  <si>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</si>
  <si>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</si>
  <si>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</si>
  <si>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</si>
  <si>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</si>
  <si>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</si>
  <si>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</si>
  <si>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</si>
  <si>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</si>
  <si>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</si>
  <si>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</si>
  <si>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</si>
  <si>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</si>
  <si>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</si>
  <si>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</si>
  <si>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</si>
  <si>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</si>
  <si>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</si>
  <si>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</si>
  <si>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</si>
  <si>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</si>
  <si>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</si>
  <si>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</si>
  <si>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</si>
  <si>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</si>
  <si>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</si>
  <si>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</si>
  <si>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</si>
  <si>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</si>
  <si>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</si>
  <si>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</si>
  <si>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</si>
  <si>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</si>
  <si>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</si>
  <si>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</si>
  <si>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</si>
  <si>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</si>
  <si>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</si>
  <si>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</si>
  <si>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</si>
  <si>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</si>
  <si>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</si>
  <si>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</si>
  <si>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</si>
  <si>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</si>
  <si>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</si>
  <si>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</si>
  <si>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</si>
  <si>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</si>
  <si>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</si>
  <si>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</si>
  <si>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</si>
  <si>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</si>
  <si>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</si>
  <si>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</si>
  <si>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</si>
  <si>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</si>
  <si>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</si>
  <si>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</si>
  <si>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</si>
  <si>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</si>
  <si>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</si>
  <si>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</si>
  <si>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</si>
  <si>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</si>
  <si>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</si>
  <si>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</si>
  <si>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</si>
  <si>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</si>
  <si>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</si>
  <si>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</si>
  <si>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</si>
  <si>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</si>
  <si>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</si>
  <si>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</si>
  <si>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</si>
  <si>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</si>
  <si>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</si>
  <si>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</si>
  <si>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</si>
  <si>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</si>
  <si>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</si>
  <si>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</si>
  <si>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</si>
  <si>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</si>
  <si>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</si>
  <si>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</si>
  <si>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</si>
  <si>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</si>
  <si>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</si>
  <si>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</si>
  <si>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</si>
  <si>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</si>
  <si>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</si>
  <si>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</si>
  <si>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</si>
  <si>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</si>
  <si>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</si>
  <si>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</si>
  <si>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</si>
  <si>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</si>
  <si>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</si>
  <si>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</si>
  <si>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</si>
  <si>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</si>
  <si>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</si>
  <si>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</si>
  <si>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</si>
  <si>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</si>
  <si>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</si>
  <si>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</si>
  <si>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</si>
  <si>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</si>
  <si>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</si>
  <si>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</si>
  <si>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</si>
  <si>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</si>
  <si>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</si>
  <si>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</si>
  <si>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</si>
  <si>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</si>
  <si>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</si>
  <si>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</si>
  <si>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</si>
  <si>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</si>
  <si>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</si>
  <si>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</si>
  <si>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</si>
  <si>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</si>
  <si>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</si>
  <si>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</si>
  <si>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</si>
  <si>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</si>
  <si>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</si>
  <si>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</si>
  <si>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</si>
  <si>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</si>
  <si>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</si>
  <si>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</si>
  <si>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</si>
  <si>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</si>
  <si>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</si>
  <si>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</si>
  <si>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</si>
  <si>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</si>
  <si>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</si>
  <si>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</si>
  <si>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</si>
  <si>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</si>
  <si>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</si>
  <si>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</si>
  <si>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</si>
  <si>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</si>
  <si>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</si>
  <si>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</si>
  <si>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</si>
  <si>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</si>
  <si>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</si>
  <si>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</si>
  <si>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</si>
  <si>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</si>
  <si>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</si>
  <si>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</si>
  <si>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</si>
  <si>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</si>
  <si>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</si>
  <si>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</si>
  <si>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</si>
  <si>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</si>
  <si>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</si>
  <si>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</si>
  <si>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</si>
  <si>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</si>
  <si>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</si>
  <si>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</si>
  <si>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</si>
  <si>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</si>
  <si>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</si>
  <si>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</si>
  <si>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</si>
  <si>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</si>
  <si>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</si>
  <si>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</si>
  <si>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</si>
  <si>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</si>
  <si>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</si>
  <si>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</si>
  <si>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</si>
  <si>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</si>
  <si>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</si>
  <si>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</si>
  <si>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</si>
  <si>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</si>
  <si>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</si>
  <si>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</si>
  <si>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</si>
  <si>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</si>
  <si>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</si>
  <si>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</si>
  <si>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</si>
  <si>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</si>
  <si>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</si>
  <si>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</si>
  <si>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</si>
  <si>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</si>
  <si>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</si>
  <si>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</si>
  <si>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</si>
  <si>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</si>
  <si>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</si>
  <si>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</si>
  <si>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</si>
  <si>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</si>
  <si>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</si>
  <si>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</si>
  <si>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</si>
  <si>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</si>
  <si>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</si>
  <si>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</si>
  <si>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</si>
  <si>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</si>
  <si>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</si>
  <si>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</si>
  <si>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</si>
  <si>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</si>
  <si>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</si>
  <si>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</si>
  <si>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</si>
  <si>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</si>
  <si>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</si>
  <si>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</si>
  <si>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</si>
  <si>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</si>
  <si>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</si>
  <si>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</si>
  <si>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</si>
  <si>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</si>
  <si>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</si>
  <si>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</si>
  <si>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</si>
  <si>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</si>
  <si>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</si>
  <si>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</si>
  <si>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</si>
  <si>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</si>
  <si>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</si>
  <si>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</si>
  <si>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</si>
  <si>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</si>
  <si>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</si>
  <si>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</si>
  <si>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</si>
  <si>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</si>
  <si>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</si>
  <si>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</si>
  <si>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</si>
  <si>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</si>
  <si>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</si>
  <si>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</si>
  <si>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</si>
  <si>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</si>
  <si>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</si>
  <si>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</si>
  <si>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</si>
  <si>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</si>
  <si>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</si>
  <si>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</si>
  <si>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</si>
  <si>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</si>
  <si>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</si>
  <si>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</si>
  <si>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</si>
  <si>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</si>
  <si>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</si>
  <si>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</si>
  <si>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</si>
  <si>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</si>
  <si>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</si>
  <si>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</si>
  <si>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</si>
  <si>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</si>
  <si>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</si>
  <si>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</si>
  <si>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</si>
  <si>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</si>
  <si>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</si>
  <si>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</si>
  <si>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</si>
  <si>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</si>
  <si>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</si>
  <si>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</si>
  <si>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</si>
  <si>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</si>
  <si>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</si>
  <si>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</si>
  <si>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</si>
  <si>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</si>
  <si>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</si>
  <si>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</si>
  <si>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</si>
  <si>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</si>
  <si>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</si>
  <si>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</si>
  <si>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</si>
  <si>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</si>
  <si>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</si>
  <si>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</si>
  <si>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</si>
  <si>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</si>
  <si>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</si>
  <si>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</si>
  <si>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</si>
  <si>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</si>
  <si>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</si>
  <si>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</si>
  <si>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</si>
  <si>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</si>
  <si>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</si>
  <si>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</si>
  <si>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</si>
  <si>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</si>
  <si>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</si>
  <si>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</si>
  <si>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</si>
  <si>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</si>
  <si>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</si>
  <si>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</si>
  <si>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</si>
  <si>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</si>
  <si>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</si>
  <si>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</si>
  <si>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</si>
  <si>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</si>
  <si>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</si>
  <si>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</si>
  <si>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</si>
  <si>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</si>
  <si>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</si>
  <si>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</si>
  <si>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</si>
  <si>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</si>
  <si>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</si>
  <si>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</si>
  <si>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</si>
  <si>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</si>
  <si>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</si>
  <si>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</si>
  <si>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</si>
  <si>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</si>
  <si>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</si>
  <si>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</si>
  <si>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</si>
  <si>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</si>
  <si>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</si>
  <si>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</si>
  <si>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</si>
  <si>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</si>
  <si>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</si>
  <si>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</si>
  <si>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</si>
  <si>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</si>
  <si>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</si>
  <si>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</si>
  <si>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</si>
  <si>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</si>
  <si>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</si>
  <si>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</si>
  <si>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</si>
  <si>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</si>
  <si>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</si>
  <si>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</si>
  <si>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</si>
  <si>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</si>
  <si>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</si>
  <si>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</si>
  <si>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</si>
  <si>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</si>
  <si>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</si>
  <si>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</si>
  <si>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</si>
  <si>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</si>
  <si>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</si>
  <si>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</si>
  <si>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</si>
  <si>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</si>
  <si>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</si>
  <si>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</si>
  <si>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</si>
  <si>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</si>
  <si>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</si>
  <si>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</si>
  <si>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</si>
  <si>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</si>
  <si>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</si>
  <si>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</si>
  <si>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</si>
  <si>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</si>
  <si>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</si>
  <si>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</si>
  <si>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</si>
  <si>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</si>
  <si>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</si>
  <si>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</si>
  <si>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</si>
  <si>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</si>
  <si>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</si>
  <si>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</si>
  <si>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</si>
  <si>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</si>
  <si>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</si>
  <si>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</si>
  <si>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</si>
  <si>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</si>
  <si>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</si>
  <si>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</si>
  <si>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</si>
  <si>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</si>
  <si>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</si>
  <si>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</si>
  <si>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</si>
  <si>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</si>
  <si>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</si>
  <si>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</si>
  <si>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</si>
  <si>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</si>
  <si>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</si>
  <si>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</si>
  <si>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</si>
  <si>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</si>
  <si>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</si>
  <si>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</si>
  <si>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</si>
  <si>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</si>
  <si>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</si>
  <si>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</si>
  <si>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</si>
  <si>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</si>
  <si>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</si>
  <si>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</si>
  <si>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</si>
  <si>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</si>
  <si>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</si>
  <si>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</si>
  <si>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</si>
  <si>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</si>
  <si>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</si>
  <si>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</si>
  <si>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</si>
  <si>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</si>
  <si>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</si>
  <si>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</si>
  <si>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</si>
  <si>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</si>
  <si>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</si>
  <si>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</si>
  <si>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</si>
  <si>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</si>
  <si>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</si>
  <si>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</si>
  <si>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</si>
  <si>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</si>
  <si>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</si>
  <si>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</si>
  <si>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</si>
  <si>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</si>
  <si>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</si>
  <si>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</si>
  <si>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</si>
  <si>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</si>
  <si>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</si>
  <si>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</si>
  <si>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</si>
  <si>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</si>
  <si>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</si>
  <si>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</si>
  <si>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</si>
  <si>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</si>
  <si>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</si>
  <si>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</si>
  <si>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</si>
  <si>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</si>
  <si>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</si>
  <si>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</si>
  <si>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</si>
  <si>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</si>
  <si>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</si>
  <si>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</si>
  <si>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</si>
  <si>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</si>
  <si>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</si>
  <si>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</si>
  <si>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</si>
  <si>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</si>
  <si>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</si>
  <si>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</si>
  <si>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</si>
  <si>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</si>
  <si>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</si>
  <si>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</si>
  <si>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</si>
  <si>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</si>
  <si>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</si>
  <si>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</si>
  <si>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</si>
  <si>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</si>
  <si>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</si>
  <si>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</si>
  <si>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</si>
  <si>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</si>
  <si>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</si>
  <si>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</si>
  <si>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</si>
  <si>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</si>
  <si>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</si>
  <si>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</si>
  <si>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</si>
  <si>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</si>
  <si>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</si>
  <si>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</si>
  <si>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</si>
  <si>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</si>
  <si>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</si>
  <si>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</si>
  <si>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</si>
  <si>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</si>
  <si>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</si>
  <si>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</si>
  <si>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</si>
  <si>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</si>
  <si>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</si>
  <si>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</si>
  <si>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</si>
  <si>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</si>
  <si>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</si>
  <si>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</si>
  <si>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</si>
  <si>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</si>
  <si>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</si>
  <si>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</si>
  <si>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</si>
  <si>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</si>
  <si>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</si>
  <si>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</si>
  <si>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</si>
  <si>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</si>
  <si>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</si>
  <si>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</si>
  <si>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</si>
  <si>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</si>
  <si>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</si>
  <si>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</si>
  <si>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</si>
  <si>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</si>
  <si>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</si>
  <si>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</si>
  <si>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</si>
  <si>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</si>
  <si>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</si>
  <si>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</si>
  <si>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</si>
  <si>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</si>
  <si>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</si>
  <si>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</si>
  <si>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</si>
  <si>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</si>
  <si>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</si>
  <si>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</si>
  <si>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</si>
  <si>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</si>
  <si>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</si>
  <si>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</si>
  <si>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</si>
  <si>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</si>
  <si>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</si>
  <si>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</si>
  <si>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</si>
  <si>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</si>
  <si>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</si>
  <si>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</si>
  <si>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</si>
  <si>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</si>
  <si>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</si>
  <si>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</si>
  <si>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</si>
  <si>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</si>
  <si>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</si>
  <si>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</si>
  <si>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</si>
  <si>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</si>
  <si>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</si>
  <si>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</si>
  <si>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</si>
  <si>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</si>
  <si>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</si>
  <si>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</si>
  <si>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</si>
  <si>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</si>
  <si>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</si>
  <si>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</si>
  <si>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</si>
  <si>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</si>
  <si>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</si>
  <si>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</si>
  <si>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</si>
  <si>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</si>
  <si>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</si>
  <si>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</si>
  <si>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</si>
  <si>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</si>
  <si>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</si>
  <si>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</si>
  <si>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</si>
  <si>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</si>
  <si>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</si>
  <si>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</si>
  <si>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</si>
  <si>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</si>
  <si>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</si>
  <si>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</si>
  <si>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</si>
  <si>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</si>
  <si>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</si>
  <si>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</si>
  <si>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</si>
  <si>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</si>
  <si>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</si>
  <si>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</si>
  <si>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</si>
  <si>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</si>
  <si>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</si>
  <si>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</si>
  <si>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</si>
  <si>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</si>
  <si>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</si>
  <si>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</si>
  <si>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</si>
  <si>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</si>
  <si>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</si>
  <si>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</si>
  <si>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</si>
  <si>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</si>
  <si>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</si>
  <si>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</si>
  <si>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</si>
  <si>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</si>
  <si>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</si>
  <si>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</si>
  <si>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</si>
  <si>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</si>
  <si>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</si>
  <si>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</si>
  <si>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</si>
  <si>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</si>
  <si>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</si>
  <si>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</si>
  <si>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</si>
  <si>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</si>
  <si>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</si>
  <si>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</si>
  <si>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</si>
  <si>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</si>
  <si>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</si>
  <si>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</si>
  <si>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</si>
  <si>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</si>
  <si>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</si>
  <si>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</si>
  <si>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</si>
  <si>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</si>
  <si>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</si>
  <si>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</si>
  <si>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</si>
  <si>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</si>
  <si>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</si>
  <si>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</si>
  <si>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</si>
  <si>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</si>
  <si>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</si>
  <si>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</si>
  <si>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</si>
  <si>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</si>
  <si>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</si>
  <si>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</si>
  <si>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</si>
  <si>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</si>
  <si>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</si>
  <si>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</si>
  <si>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</si>
  <si>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</si>
  <si>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</si>
  <si>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</si>
  <si>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</si>
  <si>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</si>
  <si>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</si>
  <si>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</si>
  <si>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</si>
  <si>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</si>
  <si>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</si>
  <si>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</si>
  <si>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</si>
  <si>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</si>
  <si>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</si>
  <si>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</si>
  <si>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</si>
  <si>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</si>
  <si>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</si>
  <si>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</si>
  <si>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</si>
  <si>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</si>
  <si>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</si>
  <si>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</si>
  <si>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</si>
  <si>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</si>
  <si>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</si>
  <si>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</si>
  <si>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</si>
  <si>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</si>
  <si>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</si>
  <si>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</si>
  <si>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</si>
  <si>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</si>
  <si>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</si>
  <si>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</si>
  <si>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</si>
  <si>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</si>
  <si>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</si>
  <si>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</si>
  <si>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</si>
  <si>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</si>
  <si>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</si>
  <si>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</si>
  <si>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</si>
  <si>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</si>
  <si>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</si>
  <si>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</si>
  <si>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</si>
  <si>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</si>
  <si>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</si>
  <si>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</si>
  <si>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</si>
  <si>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</si>
  <si>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</si>
  <si>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</si>
  <si>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</si>
  <si>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</si>
  <si>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</si>
  <si>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</si>
  <si>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</si>
  <si>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</si>
  <si>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</si>
  <si>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</si>
  <si>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</si>
  <si>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</si>
  <si>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</si>
  <si>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</si>
  <si>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</si>
  <si>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</si>
  <si>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</si>
  <si>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</si>
  <si>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</si>
  <si>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</si>
  <si>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</si>
  <si>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</si>
  <si>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</si>
  <si>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</si>
  <si>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</si>
  <si>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</si>
  <si>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</si>
  <si>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</si>
  <si>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</si>
  <si>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</si>
  <si>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</si>
  <si>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</si>
  <si>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</si>
  <si>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</si>
  <si>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</si>
  <si>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</si>
  <si>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</si>
  <si>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</si>
  <si>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</si>
  <si>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</si>
  <si>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</si>
  <si>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</si>
  <si>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</si>
  <si>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</si>
  <si>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</si>
  <si>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</si>
  <si>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</si>
  <si>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</si>
  <si>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</si>
  <si>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</si>
  <si>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</si>
  <si>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</si>
  <si>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</si>
  <si>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</si>
  <si>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</si>
  <si>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</si>
  <si>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</si>
  <si>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</si>
  <si>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</si>
  <si>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</si>
  <si>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</si>
  <si>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</si>
  <si>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</si>
  <si>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</si>
  <si>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</si>
  <si>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</si>
  <si>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</si>
  <si>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</si>
  <si>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</si>
  <si>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</si>
  <si>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</si>
  <si>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</si>
  <si>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</si>
  <si>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</si>
  <si>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</si>
  <si>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</si>
  <si>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</si>
  <si>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</si>
  <si>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</si>
  <si>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</si>
  <si>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</si>
  <si>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</si>
  <si>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</si>
  <si>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</si>
  <si>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</si>
  <si>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</si>
  <si>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</si>
  <si>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</si>
  <si>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</si>
  <si>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</si>
  <si>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</si>
  <si>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</si>
  <si>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</si>
  <si>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</si>
  <si>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</si>
  <si>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</si>
  <si>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</si>
  <si>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</si>
  <si>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</si>
  <si>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</si>
  <si>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</si>
  <si>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</si>
  <si>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</si>
  <si>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</si>
  <si>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</si>
  <si>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</si>
  <si>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</si>
  <si>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</si>
  <si>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</si>
  <si>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</si>
  <si>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</si>
  <si>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</si>
  <si>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</si>
  <si>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</si>
  <si>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</si>
  <si>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</si>
  <si>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</si>
  <si>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</si>
  <si>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</si>
  <si>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</si>
  <si>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</si>
  <si>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</si>
  <si>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</si>
  <si>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</si>
  <si>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</si>
  <si>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</si>
  <si>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</si>
  <si>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</si>
  <si>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</si>
  <si>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</si>
  <si>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</si>
  <si>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</si>
  <si>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</si>
  <si>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</si>
  <si>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</si>
  <si>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</si>
  <si>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</si>
  <si>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</si>
  <si>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</si>
  <si>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</si>
  <si>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</si>
  <si>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</si>
  <si>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</si>
  <si>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</si>
  <si>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</si>
  <si>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</si>
  <si>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</si>
  <si>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</si>
  <si>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</si>
  <si>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</si>
  <si>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</si>
  <si>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</si>
  <si>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</si>
  <si>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</si>
  <si>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</si>
  <si>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</si>
  <si>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</si>
  <si>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</si>
  <si>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</si>
  <si>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</si>
  <si>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</si>
  <si>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</si>
  <si>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</si>
  <si>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</si>
  <si>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</si>
  <si>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</si>
  <si>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</si>
  <si>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</si>
  <si>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</si>
  <si>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</si>
  <si>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</si>
  <si>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</si>
  <si>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</si>
  <si>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</si>
  <si>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</si>
  <si>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</si>
  <si>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</si>
  <si>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</si>
  <si>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</si>
  <si>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</si>
  <si>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</si>
  <si>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</si>
  <si>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</si>
  <si>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</si>
  <si>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</si>
  <si>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</si>
  <si>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</si>
  <si>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</si>
  <si>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</si>
  <si>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</si>
  <si>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</si>
  <si>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</si>
  <si>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</si>
  <si>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</si>
  <si>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</si>
  <si>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</si>
  <si>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</si>
  <si>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</si>
  <si>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</si>
  <si>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</si>
  <si>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</si>
  <si>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</si>
  <si>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</si>
  <si>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</si>
  <si>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</si>
  <si>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</si>
  <si>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</si>
  <si>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</si>
  <si>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</si>
  <si>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</si>
  <si>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</si>
  <si>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</si>
  <si>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</si>
  <si>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</si>
  <si>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</si>
  <si>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</si>
  <si>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</si>
  <si>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</si>
  <si>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</si>
  <si>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</si>
  <si>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</si>
  <si>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</si>
  <si>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</si>
  <si>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</si>
  <si>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</si>
  <si>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</si>
  <si>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</si>
  <si>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</si>
  <si>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</si>
  <si>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</si>
  <si>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</si>
  <si>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</si>
  <si>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</si>
  <si>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</si>
  <si>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</si>
  <si>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</si>
  <si>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</si>
  <si>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</si>
  <si>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</si>
  <si>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</si>
  <si>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</si>
  <si>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</si>
  <si>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</si>
  <si>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</si>
  <si>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</si>
  <si>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</si>
  <si>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</si>
  <si>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</si>
  <si>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</si>
  <si>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</si>
  <si>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</si>
  <si>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</si>
  <si>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</si>
  <si>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</si>
  <si>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</si>
  <si>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</si>
  <si>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</si>
  <si>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</si>
  <si>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</si>
  <si>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</si>
  <si>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</si>
  <si>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</si>
  <si>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</si>
  <si>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</si>
  <si>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</si>
  <si>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</si>
  <si>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</si>
  <si>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</si>
  <si>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</si>
  <si>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</si>
  <si>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</si>
  <si>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</si>
  <si>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</si>
  <si>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</si>
  <si>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</si>
  <si>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</si>
  <si>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</si>
  <si>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</si>
  <si>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</si>
  <si>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</si>
  <si>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</si>
  <si>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</si>
  <si>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</si>
  <si>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</si>
  <si>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</si>
  <si>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</si>
  <si>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</si>
  <si>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</si>
  <si>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</si>
  <si>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</si>
  <si>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</si>
  <si>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</si>
  <si>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</si>
  <si>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</si>
  <si>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</si>
  <si>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</si>
  <si>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</si>
  <si>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</si>
  <si>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</si>
  <si>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</si>
  <si>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</si>
  <si>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</si>
  <si>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</si>
  <si>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</si>
  <si>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</si>
  <si>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</si>
  <si>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</si>
  <si>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</si>
  <si>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</si>
  <si>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</si>
  <si>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</si>
  <si>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</si>
  <si>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</si>
  <si>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</si>
  <si>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</si>
  <si>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</si>
  <si>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</si>
  <si>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</si>
  <si>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</si>
  <si>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</si>
  <si>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</si>
  <si>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</si>
  <si>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</si>
  <si>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</si>
  <si>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</si>
  <si>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</si>
  <si>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</si>
  <si>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</si>
  <si>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</si>
  <si>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</si>
  <si>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</si>
  <si>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</si>
  <si>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</si>
  <si>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</si>
  <si>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</si>
  <si>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</si>
  <si>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</si>
  <si>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</si>
  <si>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</si>
  <si>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</si>
  <si>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</si>
  <si>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</si>
  <si>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</si>
  <si>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</si>
  <si>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</si>
  <si>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</si>
  <si>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</si>
  <si>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</si>
  <si>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</si>
  <si>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</si>
  <si>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</si>
  <si>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</si>
  <si>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</si>
  <si>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</si>
  <si>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</si>
  <si>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</si>
  <si>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</si>
  <si>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</si>
  <si>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</si>
  <si>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</si>
  <si>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</si>
  <si>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</si>
  <si>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</si>
  <si>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</si>
  <si>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</si>
  <si>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</si>
  <si>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</si>
  <si>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</si>
  <si>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</si>
  <si>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</si>
  <si>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</si>
  <si>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</si>
  <si>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</si>
  <si>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</si>
  <si>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</si>
  <si>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</si>
  <si>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</si>
  <si>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</si>
  <si>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</si>
  <si>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</si>
  <si>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</si>
  <si>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</si>
  <si>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</si>
  <si>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</si>
  <si>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</si>
  <si>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</si>
  <si>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</si>
  <si>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</si>
  <si>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</si>
  <si>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</si>
  <si>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</si>
  <si>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</si>
  <si>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</si>
  <si>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</si>
  <si>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</si>
  <si>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</si>
  <si>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</si>
  <si>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</si>
  <si>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</si>
  <si>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</si>
  <si>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</si>
  <si>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</si>
  <si>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</si>
  <si>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</si>
  <si>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</si>
  <si>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</si>
  <si>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</si>
  <si>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</si>
  <si>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</si>
  <si>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</si>
  <si>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</si>
  <si>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</si>
  <si>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</si>
  <si>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</si>
  <si>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</si>
  <si>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</si>
  <si>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</si>
  <si>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</si>
  <si>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</si>
  <si>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</si>
  <si>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</si>
  <si>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</si>
  <si>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</si>
  <si>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</si>
  <si>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</si>
  <si>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</si>
  <si>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</si>
  <si>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</si>
  <si>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</si>
  <si>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</si>
  <si>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</si>
  <si>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</si>
  <si>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</si>
  <si>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</si>
  <si>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</si>
  <si>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</si>
  <si>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</si>
  <si>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</si>
  <si>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</si>
  <si>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</si>
  <si>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</si>
  <si>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</si>
  <si>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</si>
  <si>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</si>
  <si>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</si>
  <si>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</si>
  <si>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</si>
  <si>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</si>
  <si>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</si>
  <si>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</si>
  <si>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</si>
  <si>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</si>
  <si>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</si>
  <si>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</si>
  <si>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</si>
  <si>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</si>
  <si>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</si>
  <si>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</si>
  <si>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</si>
  <si>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</si>
  <si>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</si>
  <si>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</si>
  <si>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</si>
  <si>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</si>
  <si>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</si>
  <si>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</si>
  <si>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</si>
  <si>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</si>
  <si>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</si>
  <si>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</si>
  <si>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</si>
  <si>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</si>
  <si>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</si>
  <si>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</si>
  <si>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</si>
  <si>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</si>
  <si>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</si>
  <si>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</si>
  <si>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</si>
  <si>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</si>
  <si>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</si>
  <si>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</si>
  <si>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</si>
  <si>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</si>
  <si>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</si>
  <si>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</si>
  <si>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</si>
  <si>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</si>
  <si>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</si>
  <si>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</si>
  <si>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</si>
  <si>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</si>
  <si>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</si>
  <si>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</si>
  <si>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</si>
  <si>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</si>
  <si>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</si>
  <si>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</si>
  <si>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</si>
  <si>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</si>
  <si>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</si>
  <si>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</si>
  <si>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</si>
  <si>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</si>
  <si>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</si>
  <si>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</si>
  <si>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</si>
  <si>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</si>
  <si>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</si>
  <si>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</si>
  <si>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</si>
  <si>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</si>
  <si>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</si>
  <si>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</si>
  <si>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</si>
  <si>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</si>
  <si>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</si>
  <si>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</si>
  <si>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</si>
  <si>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</si>
  <si>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</si>
  <si>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</si>
  <si>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</si>
  <si>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</si>
  <si>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</si>
  <si>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</si>
  <si>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</si>
  <si>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</si>
  <si>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</si>
  <si>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</si>
  <si>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</si>
  <si>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</si>
  <si>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</si>
  <si>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</si>
  <si>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</si>
  <si>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</si>
  <si>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</si>
  <si>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</si>
  <si>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</si>
  <si>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</si>
  <si>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</si>
  <si>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</si>
  <si>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</si>
  <si>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</si>
  <si>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</si>
  <si>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</si>
  <si>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</si>
  <si>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</si>
  <si>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</si>
  <si>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</si>
  <si>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</si>
  <si>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</si>
  <si>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</si>
  <si>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</si>
  <si>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</si>
  <si>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</si>
  <si>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</si>
  <si>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</si>
  <si>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</si>
  <si>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</si>
  <si>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</si>
  <si>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</si>
  <si>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</si>
  <si>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</si>
  <si>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</si>
  <si>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</si>
  <si>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</si>
  <si>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</si>
  <si>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</si>
  <si>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</si>
  <si>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</si>
  <si>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</si>
  <si>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</si>
  <si>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</si>
  <si>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</si>
  <si>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</si>
  <si>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</si>
  <si>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</si>
  <si>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</si>
  <si>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</si>
  <si>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</si>
  <si>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</si>
  <si>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</si>
  <si>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</si>
  <si>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</si>
  <si>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</si>
  <si>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</si>
  <si>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</si>
  <si>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</si>
  <si>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</si>
  <si>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</si>
  <si>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</si>
  <si>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</si>
  <si>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</si>
  <si>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</si>
  <si>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</si>
  <si>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</si>
  <si>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</si>
  <si>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</si>
  <si>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</si>
  <si>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</si>
  <si>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</si>
  <si>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</si>
  <si>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</si>
  <si>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</si>
  <si>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</si>
  <si>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</si>
  <si>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</si>
  <si>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</si>
  <si>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</si>
  <si>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</si>
  <si>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</si>
  <si>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</si>
  <si>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</si>
  <si>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</si>
  <si>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</si>
  <si>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</si>
  <si>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</si>
  <si>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</si>
  <si>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</si>
  <si>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</si>
  <si>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</si>
  <si>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</si>
  <si>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</si>
  <si>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</si>
  <si>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</si>
  <si>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</si>
  <si>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</si>
  <si>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</si>
  <si>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</si>
  <si>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</si>
  <si>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</si>
  <si>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</si>
  <si>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</si>
  <si>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</si>
  <si>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</si>
  <si>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</si>
  <si>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</si>
  <si>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</si>
  <si>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</si>
  <si>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</si>
  <si>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</si>
  <si>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</si>
  <si>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</si>
  <si>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</si>
  <si>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</si>
  <si>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</si>
  <si>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</si>
  <si>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</si>
  <si>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</si>
  <si>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</si>
  <si>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</si>
  <si>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</si>
  <si>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</si>
  <si>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</si>
  <si>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</si>
  <si>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</si>
  <si>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</si>
  <si>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</si>
  <si>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</si>
  <si>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</si>
  <si>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</si>
  <si>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</si>
  <si>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</si>
  <si>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</si>
  <si>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</si>
  <si>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</si>
  <si>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</si>
  <si>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</si>
  <si>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</si>
  <si>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</si>
  <si>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</si>
  <si>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</si>
  <si>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</si>
  <si>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</si>
  <si>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</si>
  <si>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</si>
  <si>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</si>
  <si>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</si>
  <si>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</si>
  <si>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</si>
  <si>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</si>
  <si>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</si>
  <si>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</si>
  <si>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</si>
  <si>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</si>
  <si>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</si>
  <si>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</si>
  <si>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</si>
  <si>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</si>
  <si>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</si>
  <si>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</si>
  <si>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</si>
  <si>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</si>
  <si>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</si>
  <si>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</si>
  <si>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</si>
  <si>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</si>
  <si>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</si>
  <si>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</si>
  <si>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</si>
  <si>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</si>
  <si>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</si>
  <si>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</si>
  <si>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</si>
  <si>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</si>
  <si>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</si>
  <si>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</si>
  <si>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</si>
  <si>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</si>
  <si>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</si>
  <si>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</si>
  <si>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</si>
  <si>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</si>
  <si>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</si>
  <si>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</si>
  <si>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</si>
  <si>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</si>
  <si>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</si>
  <si>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</si>
  <si>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</si>
  <si>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</si>
  <si>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</si>
  <si>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</si>
  <si>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</si>
  <si>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</si>
  <si>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</si>
  <si>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</si>
  <si>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</si>
  <si>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</si>
  <si>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</si>
  <si>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</si>
  <si>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</si>
  <si>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</si>
  <si>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</si>
  <si>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</si>
  <si>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</si>
  <si>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</si>
  <si>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</si>
  <si>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</si>
  <si>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</si>
  <si>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</si>
  <si>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</si>
  <si>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</si>
  <si>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</si>
  <si>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</si>
  <si>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</si>
  <si>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</si>
  <si>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</si>
  <si>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</si>
  <si>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</si>
  <si>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</si>
  <si>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</si>
  <si>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</si>
  <si>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</si>
  <si>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</si>
  <si>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</si>
  <si>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</si>
  <si>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</si>
  <si>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</si>
  <si>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</si>
  <si>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</si>
  <si>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</si>
  <si>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</si>
  <si>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</si>
  <si>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</si>
  <si>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</si>
  <si>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</si>
  <si>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</si>
  <si>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</si>
  <si>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</si>
  <si>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</si>
  <si>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</si>
  <si>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</si>
  <si>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</si>
  <si>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</si>
  <si>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</si>
  <si>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</si>
  <si>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</si>
  <si>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</si>
  <si>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</si>
  <si>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</si>
  <si>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</si>
  <si>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</si>
  <si>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</si>
  <si>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</si>
  <si>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</si>
  <si>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</si>
  <si>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</si>
  <si>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</si>
  <si>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</si>
  <si>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</si>
  <si>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</si>
  <si>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</si>
  <si>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</si>
  <si>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</si>
  <si>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</si>
  <si>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</si>
  <si>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</si>
  <si>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</si>
  <si>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</si>
  <si>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</si>
  <si>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</si>
  <si>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</si>
  <si>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</si>
  <si>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</si>
  <si>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</si>
  <si>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</si>
  <si>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</si>
  <si>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</si>
  <si>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</si>
  <si>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</si>
  <si>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</si>
  <si>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</si>
  <si>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</si>
  <si>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</si>
  <si>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</si>
  <si>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</si>
  <si>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</si>
  <si>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</si>
  <si>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</si>
  <si>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</si>
  <si>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</si>
  <si>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</si>
  <si>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</si>
  <si>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</si>
  <si>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</si>
  <si>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</si>
  <si>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</si>
  <si>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</si>
  <si>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</si>
  <si>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</si>
  <si>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</si>
  <si>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</si>
  <si>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</si>
  <si>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</si>
  <si>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</si>
  <si>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</si>
  <si>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</si>
  <si>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</si>
  <si>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</si>
  <si>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</si>
  <si>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</si>
  <si>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</si>
  <si>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</si>
  <si>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</si>
  <si>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</si>
  <si>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</si>
  <si>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</si>
  <si>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</si>
  <si>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</si>
  <si>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</si>
  <si>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</si>
  <si>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</si>
  <si>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</si>
  <si>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</si>
  <si>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</si>
  <si>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</si>
  <si>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</si>
  <si>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</si>
  <si>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</si>
  <si>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</si>
  <si>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</si>
  <si>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</si>
  <si>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</si>
  <si>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</si>
  <si>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</si>
  <si>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</si>
  <si>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</si>
  <si>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</si>
  <si>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</si>
  <si>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</si>
  <si>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</si>
  <si>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</si>
  <si>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</si>
  <si>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</si>
  <si>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</si>
  <si>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</si>
  <si>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</si>
  <si>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</si>
  <si>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</si>
  <si>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</si>
  <si>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</si>
  <si>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</si>
  <si>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</si>
  <si>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</si>
  <si>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</si>
  <si>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</si>
  <si>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</si>
  <si>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</si>
  <si>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</si>
  <si>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</si>
  <si>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</si>
  <si>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</si>
  <si>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</si>
  <si>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</si>
  <si>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</si>
  <si>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</si>
  <si>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</si>
  <si>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</si>
  <si>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</si>
  <si>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</si>
  <si>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</si>
  <si>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</si>
  <si>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</si>
  <si>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</si>
  <si>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</si>
  <si>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</si>
  <si>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</si>
  <si>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</si>
  <si>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</si>
  <si>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</si>
  <si>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</si>
  <si>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</si>
  <si>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</si>
  <si>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</si>
  <si>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</si>
  <si>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</si>
  <si>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</si>
  <si>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</si>
  <si>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</si>
  <si>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</si>
  <si>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</si>
  <si>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</si>
  <si>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</si>
  <si>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</si>
  <si>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</si>
  <si>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</si>
  <si>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</si>
  <si>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</si>
  <si>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</si>
  <si>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</si>
  <si>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</si>
  <si>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</si>
  <si>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</si>
  <si>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</si>
  <si>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</si>
  <si>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</si>
  <si>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</si>
  <si>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</si>
  <si>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</si>
  <si>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</si>
  <si>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</si>
  <si>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</si>
  <si>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</si>
  <si>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</si>
  <si>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</si>
  <si>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</si>
  <si>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</si>
  <si>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</si>
  <si>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</si>
  <si>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</si>
  <si>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</si>
  <si>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</si>
  <si>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</si>
  <si>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</si>
  <si>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</si>
  <si>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</si>
  <si>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</si>
  <si>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</si>
  <si>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</si>
  <si>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</si>
  <si>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</si>
  <si>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</si>
  <si>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</si>
  <si>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</si>
  <si>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</si>
  <si>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</si>
  <si>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</si>
  <si>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</si>
  <si>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</si>
  <si>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</si>
  <si>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</si>
  <si>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</si>
  <si>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</si>
  <si>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</si>
  <si>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</si>
  <si>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</si>
  <si>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</si>
  <si>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</si>
  <si>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</si>
  <si>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</si>
  <si>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</si>
  <si>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</si>
  <si>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</si>
  <si>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</si>
  <si>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</si>
  <si>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</si>
  <si>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</si>
  <si>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</si>
  <si>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</si>
  <si>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</si>
  <si>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</si>
  <si>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</si>
  <si>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</si>
  <si>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</si>
  <si>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</si>
  <si>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</si>
  <si>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</si>
  <si>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</si>
  <si>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</si>
  <si>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</si>
  <si>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</si>
  <si>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</si>
  <si>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</si>
  <si>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</si>
  <si>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</si>
  <si>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</si>
  <si>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</si>
  <si>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</si>
  <si>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</si>
  <si>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</si>
  <si>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</si>
  <si>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</si>
  <si>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</si>
  <si>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</si>
  <si>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</si>
  <si>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</si>
  <si>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</si>
  <si>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</si>
  <si>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</si>
  <si>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</si>
  <si>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</si>
  <si>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</si>
  <si>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</si>
  <si>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</si>
  <si>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</si>
  <si>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</si>
  <si>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</si>
  <si>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</si>
  <si>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</si>
  <si>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</si>
  <si>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</si>
  <si>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</si>
  <si>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</si>
  <si>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</si>
  <si>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</si>
  <si>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</si>
  <si>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</si>
  <si>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</si>
  <si>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</si>
  <si>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</si>
  <si>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</si>
  <si>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</si>
  <si>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</si>
  <si>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</si>
  <si>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</si>
  <si>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</si>
  <si>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</si>
  <si>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</si>
  <si>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</si>
  <si>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</si>
  <si>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</si>
  <si>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</si>
  <si>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</si>
  <si>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</si>
  <si>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</si>
  <si>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</si>
  <si>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</si>
  <si>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</si>
  <si>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</si>
  <si>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</si>
  <si>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</si>
  <si>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</si>
  <si>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</si>
  <si>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</si>
  <si>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</si>
  <si>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</si>
  <si>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</si>
  <si>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</si>
  <si>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</si>
  <si>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</si>
  <si>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</si>
  <si>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</si>
  <si>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</si>
  <si>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</si>
  <si>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</si>
  <si>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</si>
  <si>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</si>
  <si>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</si>
  <si>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</si>
  <si>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</si>
  <si>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</si>
  <si>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</si>
  <si>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</si>
  <si>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</si>
  <si>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</si>
  <si>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</si>
  <si>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</si>
  <si>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</si>
  <si>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</si>
  <si>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</si>
  <si>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</si>
  <si>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</si>
  <si>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</si>
  <si>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</si>
  <si>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</si>
  <si>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</si>
  <si>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</si>
  <si>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</si>
  <si>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</si>
  <si>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</si>
  <si>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</si>
  <si>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</si>
  <si>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</si>
  <si>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</si>
  <si>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</si>
  <si>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</si>
  <si>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</si>
  <si>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</si>
  <si>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</si>
  <si>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</si>
  <si>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</si>
  <si>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</si>
  <si>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</si>
  <si>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</si>
  <si>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</si>
  <si>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</si>
  <si>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</si>
  <si>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</si>
  <si>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</si>
  <si>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</si>
  <si>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</si>
  <si>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</si>
  <si>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</si>
  <si>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</si>
  <si>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</si>
  <si>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</si>
  <si>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</si>
  <si>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</si>
  <si>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</si>
  <si>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</si>
  <si>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</si>
  <si>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</si>
  <si>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</si>
  <si>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</si>
  <si>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</si>
  <si>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</si>
  <si>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</si>
  <si>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</si>
  <si>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</si>
  <si>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</si>
  <si>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</si>
  <si>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</si>
  <si>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</si>
  <si>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</si>
  <si>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</si>
  <si>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</si>
  <si>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</si>
  <si>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</si>
  <si>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</si>
  <si>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</si>
  <si>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</si>
  <si>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</si>
  <si>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</si>
  <si>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</si>
  <si>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</si>
  <si>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</si>
  <si>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</si>
  <si>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</si>
  <si>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</si>
  <si>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</si>
  <si>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</si>
  <si>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</si>
  <si>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</si>
  <si>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</si>
  <si>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</si>
  <si>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</si>
  <si>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</si>
  <si>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</si>
  <si>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</si>
  <si>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</si>
  <si>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</si>
  <si>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</si>
  <si>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</si>
  <si>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</si>
  <si>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</si>
  <si>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</si>
  <si>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</si>
  <si>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</si>
  <si>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</si>
  <si>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</si>
  <si>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</si>
  <si>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</si>
  <si>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</si>
  <si>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</si>
  <si>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</si>
  <si>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</si>
  <si>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</si>
  <si>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</si>
  <si>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</si>
  <si>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</si>
  <si>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</si>
  <si>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</si>
  <si>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</si>
  <si>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</si>
  <si>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</si>
  <si>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</si>
  <si>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</si>
  <si>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</si>
  <si>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</si>
  <si>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</si>
  <si>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</si>
  <si>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</si>
  <si>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</si>
  <si>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</si>
  <si>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</si>
  <si>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</si>
  <si>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</si>
  <si>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</si>
  <si>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</si>
  <si>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</si>
  <si>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</si>
  <si>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</si>
  <si>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</si>
  <si>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</si>
  <si>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</si>
  <si>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</si>
  <si>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</si>
  <si>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</si>
  <si>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</si>
  <si>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</si>
  <si>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</si>
  <si>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</si>
  <si>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</si>
  <si>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</si>
  <si>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</si>
  <si>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</si>
  <si>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</si>
  <si>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</si>
  <si>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</si>
  <si>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</si>
  <si>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</si>
  <si>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</si>
  <si>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</si>
  <si>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</si>
  <si>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</si>
  <si>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</si>
  <si>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</si>
  <si>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</si>
  <si>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</si>
  <si>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</si>
  <si>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</si>
  <si>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</si>
  <si>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</si>
  <si>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</si>
  <si>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</si>
  <si>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</si>
  <si>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</si>
  <si>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</si>
  <si>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</si>
  <si>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</si>
  <si>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</si>
  <si>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</si>
  <si>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</si>
  <si>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</si>
  <si>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</si>
  <si>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</si>
  <si>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</si>
  <si>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</si>
  <si>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</si>
  <si>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</si>
  <si>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</si>
  <si>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</si>
  <si>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</si>
  <si>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</si>
  <si>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</si>
  <si>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</si>
  <si>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</si>
  <si>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</si>
  <si>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</si>
  <si>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</si>
  <si>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</si>
  <si>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</si>
  <si>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</si>
  <si>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</si>
  <si>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</si>
  <si>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</si>
  <si>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</si>
  <si>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</si>
  <si>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</si>
  <si>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</si>
  <si>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</si>
  <si>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</si>
  <si>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</si>
  <si>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</si>
  <si>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</si>
  <si>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</si>
  <si>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</si>
  <si>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</si>
  <si>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</si>
  <si>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</si>
  <si>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</si>
  <si>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</si>
  <si>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</si>
  <si>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</si>
  <si>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</si>
  <si>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</si>
  <si>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</si>
  <si>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</si>
  <si>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</si>
  <si>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</si>
  <si>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</si>
  <si>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</si>
  <si>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</si>
  <si>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</si>
  <si>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</si>
  <si>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</si>
  <si>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</si>
  <si>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</si>
  <si>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</si>
  <si>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</si>
  <si>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</si>
  <si>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</si>
  <si>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</si>
  <si>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</si>
  <si>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</si>
  <si>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</si>
  <si>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</si>
  <si>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</si>
  <si>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</si>
  <si>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</si>
  <si>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</si>
  <si>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</si>
  <si>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</si>
  <si>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</si>
  <si>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</si>
  <si>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</si>
  <si>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</si>
  <si>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</si>
  <si>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</si>
  <si>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</si>
  <si>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</si>
  <si>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</si>
  <si>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</si>
  <si>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</si>
  <si>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</si>
  <si>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</si>
  <si>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</si>
  <si>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</si>
  <si>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</si>
  <si>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</si>
  <si>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</si>
  <si>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</si>
  <si>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</si>
  <si>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</si>
  <si>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</si>
  <si>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</si>
  <si>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</si>
  <si>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</si>
  <si>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</si>
  <si>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</si>
  <si>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</si>
  <si>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</si>
  <si>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</si>
  <si>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</si>
  <si>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</si>
  <si>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</si>
  <si>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</si>
  <si>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</si>
  <si>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</si>
  <si>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</si>
  <si>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</si>
  <si>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</si>
  <si>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</si>
  <si>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</si>
  <si>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</si>
  <si>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</si>
  <si>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</si>
  <si>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</si>
  <si>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</si>
  <si>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</si>
  <si>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</si>
  <si>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</si>
  <si>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</si>
  <si>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</si>
  <si>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</si>
  <si>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</si>
  <si>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</si>
  <si>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</si>
  <si>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</si>
  <si>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</si>
  <si>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</si>
  <si>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</si>
  <si>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</si>
  <si>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</si>
  <si>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</si>
  <si>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</si>
  <si>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</si>
  <si>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</si>
  <si>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</si>
  <si>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</si>
  <si>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</si>
  <si>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</si>
  <si>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</si>
  <si>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</si>
  <si>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</si>
  <si>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</si>
  <si>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</si>
  <si>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</si>
  <si>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</si>
  <si>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</si>
  <si>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</si>
  <si>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</si>
  <si>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</si>
  <si>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</si>
  <si>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</si>
  <si>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</si>
  <si>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</si>
  <si>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</si>
  <si>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</si>
  <si>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</si>
  <si>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</si>
  <si>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</si>
  <si>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</si>
  <si>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</si>
  <si>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</si>
  <si>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</si>
  <si>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</si>
  <si>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</si>
  <si>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</si>
  <si>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</si>
  <si>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</si>
  <si>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</si>
  <si>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</si>
  <si>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</si>
  <si>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</si>
  <si>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</si>
  <si>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</si>
  <si>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</si>
  <si>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</si>
  <si>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</si>
  <si>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</si>
  <si>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</si>
  <si>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</si>
  <si>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</si>
  <si>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</si>
  <si>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</si>
  <si>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</si>
  <si>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</si>
  <si>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</si>
  <si>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</si>
  <si>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</si>
  <si>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</si>
  <si>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</si>
  <si>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</si>
  <si>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</si>
  <si>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</si>
  <si>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</si>
  <si>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</si>
  <si>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</si>
  <si>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</si>
  <si>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</si>
  <si>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</si>
  <si>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</si>
  <si>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</si>
  <si>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</si>
  <si>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</si>
  <si>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</si>
  <si>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</si>
  <si>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</si>
  <si>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</si>
  <si>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</si>
  <si>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</si>
  <si>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</si>
  <si>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</si>
  <si>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</si>
  <si>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</si>
  <si>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</si>
  <si>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</si>
  <si>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</si>
  <si>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</si>
  <si>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</si>
  <si>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</si>
  <si>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</si>
  <si>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</si>
  <si>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</si>
  <si>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</si>
  <si>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</si>
  <si>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</si>
  <si>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</si>
  <si>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</si>
  <si>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</si>
  <si>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</si>
  <si>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</si>
  <si>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</si>
  <si>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</si>
  <si>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</si>
  <si>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</si>
  <si>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</si>
  <si>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</si>
  <si>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</si>
  <si>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</si>
  <si>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</si>
  <si>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</si>
  <si>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</si>
  <si>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</si>
  <si>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</si>
  <si>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</si>
  <si>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</si>
  <si>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</si>
  <si>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</si>
  <si>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</si>
  <si>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</si>
  <si>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</si>
  <si>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</si>
  <si>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</si>
  <si>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</si>
  <si>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</si>
  <si>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</si>
  <si>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</si>
  <si>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</si>
  <si>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</si>
  <si>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</si>
  <si>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</si>
  <si>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</si>
  <si>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</si>
  <si>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</si>
  <si>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</si>
  <si>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</si>
  <si>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</si>
  <si>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</si>
  <si>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</si>
  <si>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</si>
  <si>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</si>
  <si>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</si>
  <si>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</si>
  <si>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</si>
  <si>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</si>
  <si>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</si>
  <si>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</si>
  <si>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</si>
  <si>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</si>
  <si>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</si>
  <si>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</si>
  <si>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</si>
  <si>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</si>
  <si>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</si>
  <si>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</si>
  <si>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</si>
  <si>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</si>
  <si>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</si>
  <si>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</si>
  <si>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</si>
  <si>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</si>
  <si>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</si>
  <si>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</si>
  <si>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</si>
  <si>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</si>
  <si>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</si>
  <si>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</si>
  <si>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</si>
  <si>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</si>
  <si>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</si>
  <si>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</si>
  <si>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</si>
  <si>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</si>
  <si>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</si>
  <si>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</si>
  <si>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</si>
  <si>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</si>
  <si>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</si>
  <si>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</si>
  <si>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</si>
  <si>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</si>
  <si>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</si>
  <si>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</si>
  <si>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</si>
  <si>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</si>
  <si>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</si>
  <si>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</si>
  <si>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</si>
  <si>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</si>
  <si>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</si>
  <si>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</si>
  <si>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</si>
  <si>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</si>
  <si>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</si>
  <si>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</si>
  <si>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</si>
  <si>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</si>
  <si>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</si>
  <si>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</si>
  <si>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</si>
  <si>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</si>
  <si>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</si>
  <si>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</si>
  <si>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</si>
  <si>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</si>
  <si>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</si>
  <si>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</si>
  <si>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</si>
  <si>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</si>
  <si>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</si>
  <si>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</si>
  <si>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</si>
  <si>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</si>
  <si>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</si>
  <si>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</si>
  <si>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</si>
  <si>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</si>
  <si>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</si>
  <si>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</si>
  <si>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</si>
  <si>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</si>
  <si>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</si>
  <si>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</si>
  <si>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</si>
  <si>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</si>
  <si>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</si>
  <si>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</si>
  <si>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</si>
  <si>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</si>
  <si>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</si>
  <si>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</si>
  <si>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</si>
  <si>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</si>
  <si>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</si>
  <si>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</si>
  <si>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</si>
  <si>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</si>
  <si>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</si>
  <si>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</si>
  <si>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</si>
  <si>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</si>
  <si>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</si>
  <si>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</si>
  <si>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</si>
  <si>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</si>
  <si>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</si>
  <si>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</si>
  <si>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</si>
  <si>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</si>
  <si>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</si>
  <si>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</si>
  <si>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</si>
  <si>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</si>
  <si>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</si>
  <si>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</si>
  <si>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</si>
  <si>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</si>
  <si>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</si>
  <si>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</si>
  <si>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</si>
  <si>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</si>
  <si>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</si>
  <si>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</si>
  <si>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</si>
  <si>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</si>
  <si>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</si>
  <si>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</si>
  <si>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</si>
  <si>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</si>
  <si>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</si>
  <si>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</si>
  <si>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</si>
  <si>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</si>
  <si>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</si>
  <si>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</si>
  <si>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</si>
  <si>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</si>
  <si>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</si>
  <si>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</si>
  <si>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</si>
  <si>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</si>
  <si>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</si>
  <si>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</si>
  <si>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</si>
  <si>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</si>
  <si>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</si>
  <si>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</si>
  <si>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</si>
  <si>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</si>
  <si>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</si>
  <si>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</si>
  <si>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</si>
  <si>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</si>
  <si>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</si>
  <si>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</si>
  <si>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</si>
  <si>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</si>
  <si>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</si>
  <si>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</si>
  <si>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</si>
  <si>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</si>
  <si>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</si>
  <si>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</si>
  <si>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</si>
  <si>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</si>
  <si>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</si>
  <si>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</si>
  <si>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</si>
  <si>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</si>
  <si>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</si>
  <si>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</si>
  <si>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</si>
  <si>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</si>
  <si>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</si>
  <si>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</si>
  <si>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</si>
  <si>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</si>
  <si>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</si>
  <si>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</si>
  <si>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</si>
  <si>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</si>
  <si>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</si>
  <si>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</si>
  <si>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</si>
  <si>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</si>
  <si>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</si>
  <si>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</si>
  <si>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</si>
  <si>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</si>
  <si>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</si>
  <si>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</si>
  <si>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</si>
  <si>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</si>
  <si>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</si>
  <si>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</si>
  <si>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</si>
  <si>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</si>
  <si>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</si>
  <si>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</si>
  <si>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</si>
  <si>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</si>
  <si>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</si>
  <si>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</si>
  <si>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</si>
  <si>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</si>
  <si>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</si>
  <si>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</si>
  <si>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</si>
  <si>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</si>
  <si>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</si>
  <si>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</si>
  <si>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</si>
  <si>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</si>
  <si>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</si>
  <si>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</si>
  <si>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</si>
  <si>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</si>
  <si>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</si>
  <si>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</si>
  <si>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</si>
  <si>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</si>
  <si>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</si>
  <si>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</si>
  <si>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</si>
  <si>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</si>
  <si>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</si>
  <si>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</si>
  <si>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</si>
  <si>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</si>
  <si>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</si>
  <si>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</si>
  <si>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</si>
  <si>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</si>
  <si>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</si>
  <si>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</si>
  <si>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</si>
  <si>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</si>
  <si>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</si>
  <si>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</si>
  <si>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</si>
  <si>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</si>
  <si>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</si>
  <si>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</si>
  <si>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</si>
  <si>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</si>
  <si>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</si>
  <si>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</si>
  <si>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</si>
  <si>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</si>
  <si>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</si>
  <si>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</si>
  <si>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</si>
  <si>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</si>
  <si>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</si>
  <si>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</si>
  <si>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</si>
  <si>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</si>
  <si>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</si>
  <si>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</si>
  <si>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</si>
  <si>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</si>
  <si>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</si>
  <si>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</si>
  <si>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</si>
  <si>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</si>
  <si>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</si>
  <si>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</si>
  <si>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</si>
  <si>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</si>
  <si>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</si>
  <si>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</si>
  <si>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</si>
  <si>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</si>
  <si>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</si>
  <si>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</si>
  <si>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</si>
  <si>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</si>
  <si>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</si>
  <si>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</si>
  <si>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</si>
  <si>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</si>
  <si>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</si>
  <si>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</si>
  <si>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</si>
  <si>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</si>
  <si>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</si>
  <si>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</si>
  <si>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</si>
  <si>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</si>
  <si>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</si>
  <si>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</si>
  <si>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</si>
  <si>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</si>
  <si>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</si>
  <si>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</si>
  <si>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</si>
  <si>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</si>
  <si>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</si>
  <si>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</si>
  <si>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</si>
  <si>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</si>
  <si>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</si>
  <si>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</si>
  <si>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</si>
  <si>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</si>
  <si>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</si>
  <si>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</si>
  <si>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</si>
  <si>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</si>
  <si>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</si>
  <si>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</si>
  <si>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</si>
  <si>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</si>
  <si>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</si>
  <si>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</si>
  <si>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</si>
  <si>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</si>
  <si>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</si>
  <si>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</si>
  <si>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</si>
  <si>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</si>
  <si>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</si>
  <si>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</si>
  <si>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</si>
  <si>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</si>
  <si>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</si>
  <si>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</si>
  <si>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</si>
  <si>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</si>
  <si>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</si>
  <si>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</si>
  <si>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</si>
  <si>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</si>
  <si>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</si>
  <si>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</si>
  <si>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</si>
  <si>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</si>
  <si>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</si>
  <si>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</si>
  <si>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</si>
  <si>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</si>
  <si>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</si>
  <si>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</si>
  <si>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</si>
  <si>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</si>
  <si>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</si>
  <si>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</si>
  <si>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</si>
  <si>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</si>
  <si>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</si>
  <si>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</si>
  <si>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</si>
  <si>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</si>
  <si>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</si>
  <si>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</si>
  <si>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</si>
  <si>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</si>
  <si>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</si>
  <si>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</si>
  <si>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</si>
  <si>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</si>
  <si>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</si>
  <si>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</si>
  <si>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</si>
  <si>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</si>
  <si>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</si>
  <si>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</si>
  <si>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</si>
  <si>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</si>
  <si>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</si>
  <si>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</si>
  <si>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</si>
  <si>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</si>
  <si>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</si>
  <si>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</si>
  <si>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</si>
  <si>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</si>
  <si>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</si>
  <si>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</si>
  <si>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</si>
  <si>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</si>
  <si>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</si>
  <si>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</si>
  <si>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</si>
  <si>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</si>
  <si>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</si>
  <si>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</si>
  <si>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</si>
  <si>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</si>
  <si>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</si>
  <si>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</si>
  <si>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</si>
  <si>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</si>
  <si>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</si>
  <si>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</si>
  <si>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</si>
  <si>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</si>
  <si>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</si>
  <si>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</si>
  <si>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</si>
  <si>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</si>
  <si>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</si>
  <si>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</si>
  <si>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</si>
  <si>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</si>
  <si>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</si>
  <si>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</si>
  <si>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</si>
  <si>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</si>
  <si>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</si>
  <si>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</si>
  <si>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</si>
  <si>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</si>
  <si>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</si>
  <si>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</si>
  <si>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</si>
  <si>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</si>
  <si>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</si>
  <si>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</si>
  <si>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</si>
  <si>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</si>
  <si>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</si>
  <si>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</si>
  <si>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</si>
  <si>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</si>
  <si>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</si>
  <si>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</si>
  <si>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</si>
  <si>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</si>
  <si>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</si>
  <si>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</si>
  <si>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</si>
  <si>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</si>
  <si>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</si>
  <si>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</si>
  <si>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</si>
  <si>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</si>
  <si>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</si>
  <si>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</si>
  <si>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</si>
  <si>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</si>
  <si>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</si>
  <si>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</si>
  <si>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</si>
  <si>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</si>
  <si>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</si>
  <si>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</si>
  <si>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</si>
  <si>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</si>
  <si>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</si>
  <si>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</si>
  <si>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</si>
  <si>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</si>
  <si>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</si>
  <si>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</si>
  <si>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</si>
  <si>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</si>
  <si>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</si>
  <si>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</si>
  <si>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</si>
  <si>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</si>
  <si>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</si>
  <si>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</si>
  <si>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</si>
  <si>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</si>
  <si>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</si>
  <si>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</si>
  <si>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</si>
  <si>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</si>
  <si>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</si>
  <si>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</si>
  <si>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</si>
  <si>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</si>
  <si>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</si>
  <si>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</si>
  <si>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</si>
  <si>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</si>
  <si>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</si>
  <si>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</si>
  <si>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</si>
  <si>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</si>
  <si>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</si>
  <si>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</si>
  <si>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</si>
  <si>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</si>
  <si>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</si>
  <si>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</si>
  <si>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</si>
  <si>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</si>
  <si>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</si>
  <si>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</si>
  <si>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</si>
  <si>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</si>
  <si>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</si>
  <si>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</si>
  <si>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</si>
  <si>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</si>
  <si>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</si>
  <si>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</si>
  <si>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</si>
  <si>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</si>
  <si>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</si>
  <si>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</si>
  <si>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</si>
  <si>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</si>
  <si>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</si>
  <si>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</si>
  <si>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</si>
  <si>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</si>
  <si>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</si>
  <si>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</si>
  <si>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</si>
  <si>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</si>
  <si>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</si>
  <si>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</si>
  <si>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</si>
  <si>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</si>
  <si>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</si>
  <si>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</si>
  <si>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</si>
  <si>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</si>
  <si>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</si>
  <si>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</si>
  <si>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</si>
  <si>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</si>
  <si>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</si>
  <si>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</si>
  <si>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</si>
  <si>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</si>
  <si>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</si>
  <si>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</si>
  <si>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</si>
  <si>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</si>
  <si>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</si>
  <si>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</si>
  <si>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</si>
  <si>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</si>
  <si>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</si>
  <si>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</si>
  <si>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</si>
  <si>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</si>
  <si>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</si>
  <si>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</si>
  <si>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</si>
  <si>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</si>
  <si>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</si>
  <si>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</si>
  <si>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</si>
  <si>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</si>
  <si>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</si>
  <si>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</si>
  <si>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</si>
  <si>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</si>
  <si>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</si>
  <si>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</si>
  <si>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</si>
  <si>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</si>
  <si>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</si>
  <si>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</si>
  <si>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</si>
  <si>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</si>
  <si>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</si>
  <si>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</si>
  <si>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</si>
  <si>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</si>
  <si>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</si>
  <si>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</si>
  <si>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</si>
  <si>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</si>
  <si>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</si>
  <si>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</si>
  <si>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</si>
  <si>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</si>
  <si>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</si>
  <si>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</si>
  <si>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</si>
  <si>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</si>
  <si>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</si>
  <si>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</si>
  <si>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</si>
  <si>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</si>
  <si>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</si>
  <si>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</si>
  <si>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</si>
  <si>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</si>
  <si>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</si>
  <si>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</si>
  <si>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</si>
  <si>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</si>
  <si>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</si>
  <si>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</si>
  <si>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</si>
  <si>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</si>
  <si>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</si>
  <si>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</si>
  <si>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</si>
  <si>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</si>
  <si>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</si>
  <si>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</si>
  <si>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</si>
  <si>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</si>
  <si>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</si>
  <si>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</si>
  <si>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</si>
  <si>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</si>
  <si>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</si>
  <si>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</si>
  <si>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</si>
  <si>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</si>
  <si>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</si>
  <si>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</si>
  <si>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</si>
  <si>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</si>
  <si>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</si>
  <si>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</si>
  <si>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</si>
  <si>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</si>
  <si>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</si>
  <si>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</si>
  <si>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</si>
  <si>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</si>
  <si>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</si>
  <si>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</si>
  <si>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</si>
  <si>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</si>
  <si>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</si>
  <si>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</si>
  <si>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</si>
  <si>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</si>
  <si>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</si>
  <si>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</si>
  <si>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</si>
  <si>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</si>
  <si>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</si>
  <si>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</si>
  <si>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</si>
  <si>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</si>
  <si>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</si>
  <si>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</si>
  <si>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</si>
  <si>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</si>
  <si>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</si>
  <si>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</si>
  <si>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</si>
  <si>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</si>
  <si>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</si>
  <si>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</si>
  <si>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</si>
  <si>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</si>
  <si>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</si>
  <si>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</si>
  <si>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</si>
  <si>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</si>
  <si>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</si>
  <si>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</si>
  <si>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</si>
  <si>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</si>
  <si>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</si>
  <si>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</si>
  <si>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</si>
  <si>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</si>
  <si>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</si>
  <si>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</si>
  <si>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</si>
  <si>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</si>
  <si>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</si>
  <si>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</si>
  <si>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</si>
  <si>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</si>
  <si>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</si>
  <si>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</si>
  <si>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</si>
  <si>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</si>
  <si>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</si>
  <si>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</si>
  <si>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</si>
  <si>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</si>
  <si>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</si>
  <si>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</si>
  <si>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</si>
  <si>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</si>
  <si>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</si>
  <si>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</si>
  <si>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</si>
  <si>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</si>
  <si>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</si>
  <si>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</si>
  <si>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</si>
  <si>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</si>
  <si>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</si>
  <si>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</si>
  <si>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</si>
  <si>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</si>
  <si>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</si>
  <si>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</si>
  <si>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</si>
  <si>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</si>
  <si>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</si>
  <si>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</si>
  <si>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</si>
  <si>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</si>
  <si>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</si>
  <si>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</si>
  <si>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</si>
  <si>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</si>
  <si>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</si>
  <si>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</si>
  <si>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</si>
  <si>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</si>
  <si>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</si>
  <si>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</si>
  <si>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</si>
  <si>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</si>
  <si>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</si>
  <si>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</si>
  <si>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</si>
  <si>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</si>
  <si>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</si>
  <si>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</si>
  <si>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</si>
  <si>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</si>
  <si>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</si>
  <si>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</si>
  <si>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</si>
  <si>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</si>
  <si>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</si>
  <si>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</si>
  <si>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</si>
  <si>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</si>
  <si>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</si>
  <si>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</si>
  <si>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</si>
  <si>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</si>
  <si>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</si>
  <si>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</si>
  <si>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</si>
  <si>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</si>
  <si>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</si>
  <si>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</si>
  <si>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</si>
  <si>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</si>
  <si>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</si>
  <si>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</si>
  <si>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</si>
  <si>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</si>
  <si>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</si>
  <si>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</si>
  <si>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</si>
  <si>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</si>
  <si>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</si>
  <si>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</si>
  <si>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</si>
  <si>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</si>
  <si>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</si>
  <si>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</si>
  <si>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</si>
  <si>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</si>
  <si>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</si>
  <si>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</si>
  <si>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</si>
  <si>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</si>
  <si>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</si>
  <si>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</si>
  <si>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</si>
  <si>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</si>
  <si>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</si>
  <si>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</si>
  <si>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</si>
  <si>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</si>
  <si>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</si>
  <si>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</si>
  <si>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</si>
  <si>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</si>
  <si>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</si>
  <si>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</si>
  <si>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</si>
  <si>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</si>
  <si>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</si>
  <si>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</si>
  <si>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</si>
  <si>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</si>
  <si>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</si>
  <si>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</si>
  <si>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</si>
  <si>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</si>
  <si>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</si>
  <si>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</si>
  <si>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</si>
  <si>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</si>
  <si>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</si>
  <si>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</si>
  <si>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</si>
  <si>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</si>
  <si>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</si>
  <si>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</si>
  <si>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</si>
  <si>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</si>
  <si>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</si>
  <si>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</si>
  <si>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</si>
  <si>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</si>
  <si>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</si>
  <si>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</si>
  <si>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</si>
  <si>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</si>
  <si>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</si>
  <si>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</si>
  <si>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</si>
  <si>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</si>
  <si>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</si>
  <si>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</si>
  <si>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</si>
  <si>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</si>
  <si>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</si>
  <si>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</si>
  <si>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</si>
  <si>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</si>
  <si>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</si>
  <si>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</si>
  <si>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</si>
  <si>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</si>
  <si>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</si>
  <si>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</si>
  <si>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</si>
  <si>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</si>
  <si>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</si>
  <si>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</si>
  <si>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</si>
  <si>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</si>
  <si>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</si>
  <si>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</si>
  <si>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</si>
  <si>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</si>
  <si>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</si>
  <si>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</si>
  <si>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</si>
  <si>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</si>
  <si>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</si>
  <si>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</si>
  <si>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</si>
  <si>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</si>
  <si>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</si>
  <si>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</si>
  <si>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</si>
  <si>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</si>
  <si>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</si>
  <si>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</si>
  <si>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</si>
  <si>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</si>
  <si>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</si>
  <si>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</si>
  <si>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</si>
  <si>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</si>
  <si>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</si>
  <si>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</si>
  <si>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</si>
  <si>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</si>
  <si>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</si>
  <si>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</si>
  <si>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</si>
  <si>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</si>
  <si>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</si>
  <si>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</si>
  <si>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</si>
  <si>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</si>
  <si>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</si>
  <si>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</si>
  <si>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</si>
  <si>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</si>
  <si>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</si>
  <si>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</si>
  <si>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</si>
  <si>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</si>
  <si>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</si>
  <si>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</si>
  <si>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</si>
  <si>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</si>
  <si>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</si>
  <si>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</si>
  <si>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</si>
  <si>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</si>
  <si>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</si>
  <si>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</si>
  <si>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</si>
  <si>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</si>
  <si>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</si>
  <si>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</si>
  <si>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</si>
  <si>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</si>
  <si>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</si>
  <si>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</si>
  <si>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</si>
  <si>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</si>
  <si>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</si>
  <si>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</si>
  <si>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</si>
  <si>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</si>
  <si>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</si>
  <si>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</si>
  <si>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</si>
  <si>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</si>
  <si>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</si>
  <si>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</si>
  <si>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</si>
  <si>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</si>
  <si>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</si>
  <si>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</si>
  <si>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</si>
  <si>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</si>
  <si>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</si>
  <si>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</si>
  <si>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</si>
  <si>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</si>
  <si>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</si>
  <si>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</si>
  <si>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</si>
  <si>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</si>
  <si>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</si>
  <si>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</si>
  <si>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</si>
  <si>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</si>
  <si>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</si>
  <si>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</si>
  <si>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</si>
  <si>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</si>
  <si>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</si>
  <si>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</si>
  <si>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</si>
  <si>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</si>
  <si>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</si>
  <si>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</si>
  <si>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</si>
  <si>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</si>
  <si>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</si>
  <si>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</si>
  <si>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</si>
  <si>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</si>
  <si>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</si>
  <si>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</si>
  <si>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</si>
  <si>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</si>
  <si>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</si>
  <si>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</si>
  <si>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</si>
  <si>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</si>
  <si>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</si>
  <si>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</si>
  <si>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</si>
  <si>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</si>
  <si>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</si>
  <si>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</si>
  <si>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</si>
  <si>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</si>
  <si>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</si>
  <si>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</si>
  <si>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</si>
  <si>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</si>
  <si>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</si>
  <si>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</si>
  <si>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</si>
  <si>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</si>
  <si>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</si>
  <si>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</si>
  <si>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</si>
  <si>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</si>
  <si>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</si>
  <si>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</si>
  <si>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</si>
  <si>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</si>
  <si>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</si>
  <si>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</si>
  <si>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</si>
  <si>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</si>
  <si>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</si>
  <si>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</si>
  <si>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</si>
  <si>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</si>
  <si>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</si>
  <si>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</si>
  <si>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</si>
  <si>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</si>
  <si>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</si>
  <si>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</si>
  <si>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</si>
  <si>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</si>
  <si>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</si>
  <si>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</si>
  <si>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</si>
  <si>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</si>
  <si>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</si>
  <si>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</si>
  <si>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</si>
  <si>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</si>
  <si>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</si>
  <si>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</si>
  <si>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</si>
  <si>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</si>
  <si>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</si>
  <si>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</si>
  <si>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</si>
  <si>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</si>
  <si>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</si>
  <si>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</si>
  <si>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</si>
  <si>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</si>
  <si>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</si>
  <si>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</si>
  <si>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</si>
  <si>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</si>
  <si>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</si>
  <si>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</si>
  <si>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</si>
  <si>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</si>
  <si>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</si>
  <si>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</si>
  <si>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</si>
  <si>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</si>
  <si>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</si>
  <si>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</si>
  <si>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</si>
  <si>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</si>
  <si>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</si>
  <si>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</si>
  <si>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</si>
  <si>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</si>
  <si>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</si>
  <si>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</si>
  <si>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</si>
  <si>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</si>
  <si>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</si>
  <si>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</si>
  <si>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</si>
  <si>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</si>
  <si>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</si>
  <si>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</si>
  <si>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</si>
  <si>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</si>
  <si>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</si>
  <si>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</si>
  <si>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</si>
  <si>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</si>
  <si>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</si>
  <si>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</si>
  <si>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</si>
  <si>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</si>
  <si>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</si>
  <si>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</si>
  <si>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</si>
  <si>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</si>
  <si>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</si>
  <si>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</si>
  <si>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</si>
  <si>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</si>
  <si>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</si>
  <si>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</si>
  <si>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</si>
  <si>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</si>
  <si>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</si>
  <si>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</si>
  <si>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</si>
  <si>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</si>
  <si>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</si>
  <si>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</si>
  <si>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</si>
  <si>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</si>
  <si>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</si>
  <si>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</si>
  <si>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</si>
  <si>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</si>
  <si>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</si>
  <si>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</si>
  <si>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</si>
  <si>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</si>
  <si>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</si>
  <si>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</si>
  <si>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</si>
  <si>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</si>
  <si>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</si>
  <si>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</si>
  <si>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</si>
  <si>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</si>
  <si>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</si>
  <si>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</si>
  <si>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</si>
  <si>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</si>
  <si>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</si>
  <si>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</si>
  <si>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</si>
  <si>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</si>
  <si>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</si>
  <si>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</si>
  <si>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</si>
  <si>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</si>
  <si>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</si>
  <si>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</si>
  <si>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</si>
  <si>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</si>
  <si>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</si>
  <si>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</si>
  <si>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</si>
  <si>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</si>
  <si>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</si>
  <si>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</si>
  <si>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</si>
  <si>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</si>
  <si>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</si>
  <si>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</si>
  <si>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</si>
  <si>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</si>
  <si>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</si>
  <si>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</si>
  <si>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</si>
  <si>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</si>
  <si>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</si>
  <si>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</si>
  <si>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</si>
  <si>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</si>
  <si>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</si>
  <si>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</si>
  <si>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</si>
  <si>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</si>
  <si>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</si>
  <si>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</si>
  <si>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</si>
  <si>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</si>
  <si>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</si>
  <si>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</si>
  <si>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</si>
  <si>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</si>
  <si>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</si>
  <si>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</si>
  <si>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</si>
  <si>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</si>
  <si>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</si>
  <si>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</si>
  <si>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</si>
  <si>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</si>
  <si>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</si>
  <si>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</si>
  <si>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</si>
  <si>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</si>
  <si>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</si>
  <si>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</si>
  <si>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</si>
  <si>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</si>
  <si>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</si>
  <si>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</si>
  <si>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</si>
  <si>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</si>
  <si>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</si>
  <si>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</si>
  <si>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</si>
  <si>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</si>
  <si>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</si>
  <si>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</si>
  <si>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</si>
  <si>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</si>
  <si>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</si>
  <si>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</si>
  <si>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</si>
  <si>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</si>
  <si>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</si>
  <si>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</si>
  <si>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</si>
  <si>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</si>
  <si>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</si>
  <si>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</si>
  <si>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</si>
  <si>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</si>
  <si>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</si>
  <si>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</si>
  <si>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</si>
  <si>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</si>
  <si>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</si>
  <si>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</si>
  <si>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</si>
  <si>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</si>
  <si>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</si>
  <si>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</si>
  <si>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</si>
  <si>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</si>
  <si>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</si>
  <si>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</si>
  <si>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</si>
  <si>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</si>
  <si>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</si>
  <si>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</si>
  <si>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</si>
  <si>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</si>
  <si>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</si>
  <si>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</si>
  <si>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</si>
  <si>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</si>
  <si>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</si>
  <si>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</si>
  <si>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</si>
  <si>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</si>
  <si>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</si>
  <si>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</si>
  <si>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</si>
  <si>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</si>
  <si>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</si>
  <si>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</si>
  <si>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</si>
  <si>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</si>
  <si>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</si>
  <si>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</si>
  <si>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</si>
  <si>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</si>
  <si>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</si>
  <si>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</si>
  <si>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</si>
  <si>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</si>
  <si>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</si>
  <si>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</si>
  <si>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</si>
  <si>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</si>
  <si>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</si>
  <si>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</si>
  <si>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</si>
  <si>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</si>
  <si>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</si>
  <si>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</si>
  <si>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</si>
  <si>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</si>
  <si>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</si>
  <si>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</si>
  <si>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</si>
  <si>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</si>
  <si>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</si>
  <si>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</si>
  <si>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</si>
  <si>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</si>
  <si>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</si>
  <si>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</si>
  <si>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</si>
  <si>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</si>
  <si>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</si>
  <si>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</si>
  <si>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</si>
  <si>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</si>
  <si>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</si>
  <si>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</si>
  <si>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</si>
  <si>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</si>
  <si>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</si>
  <si>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</si>
  <si>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</si>
  <si>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</si>
  <si>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</si>
  <si>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</si>
  <si>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</si>
  <si>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</si>
  <si>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</si>
  <si>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</si>
  <si>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</si>
  <si>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</si>
  <si>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</si>
  <si>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</si>
  <si>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</si>
  <si>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</si>
  <si>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</si>
  <si>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</si>
  <si>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</si>
  <si>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</si>
  <si>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</si>
  <si>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</si>
  <si>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</si>
  <si>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</si>
  <si>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</si>
  <si>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</si>
  <si>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</si>
  <si>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</si>
  <si>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</si>
  <si>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</si>
  <si>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</si>
  <si>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</si>
  <si>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</si>
  <si>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</si>
  <si>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</si>
  <si>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</si>
  <si>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</si>
  <si>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</si>
  <si>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</si>
  <si>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</si>
  <si>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</si>
  <si>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</si>
  <si>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</si>
  <si>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</si>
  <si>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</si>
  <si>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</si>
  <si>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</si>
  <si>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</si>
  <si>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</si>
  <si>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</si>
  <si>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</si>
  <si>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</si>
  <si>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</si>
  <si>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</si>
  <si>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</si>
  <si>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</si>
  <si>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</si>
  <si>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</si>
  <si>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</si>
  <si>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</si>
  <si>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</si>
  <si>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</si>
  <si>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</si>
  <si>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</si>
  <si>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</si>
  <si>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</si>
  <si>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</si>
  <si>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</si>
  <si>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</si>
  <si>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</si>
  <si>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</si>
  <si>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</si>
  <si>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</si>
  <si>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</si>
  <si>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</si>
  <si>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</si>
  <si>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</si>
  <si>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</si>
  <si>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</si>
  <si>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</si>
  <si>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</si>
  <si>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</si>
  <si>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</si>
  <si>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</si>
  <si>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</si>
  <si>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</si>
  <si>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</si>
  <si>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</si>
  <si>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</si>
  <si>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</si>
  <si>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</si>
  <si>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</si>
  <si>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</si>
  <si>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</si>
  <si>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</si>
  <si>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</si>
  <si>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</si>
  <si>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</si>
  <si>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</si>
  <si>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</si>
  <si>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</si>
  <si>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</si>
  <si>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</si>
  <si>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</si>
  <si>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</si>
  <si>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</si>
  <si>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</si>
  <si>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</si>
  <si>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</si>
  <si>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</si>
  <si>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</si>
  <si>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</si>
  <si>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</si>
  <si>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</si>
  <si>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</si>
  <si>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</si>
  <si>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</si>
  <si>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</si>
  <si>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</si>
  <si>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</si>
  <si>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</si>
  <si>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</si>
  <si>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</si>
  <si>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</si>
  <si>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</si>
  <si>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</si>
  <si>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</si>
  <si>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</si>
  <si>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</si>
  <si>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</si>
  <si>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</si>
  <si>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</si>
  <si>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</si>
  <si>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</si>
  <si>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</si>
  <si>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</si>
  <si>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</si>
  <si>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</si>
  <si>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</si>
  <si>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</si>
  <si>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</si>
  <si>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</si>
  <si>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</si>
  <si>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</si>
  <si>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</si>
  <si>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</si>
  <si>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</si>
  <si>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</si>
  <si>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</si>
  <si>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</si>
  <si>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</si>
  <si>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</si>
  <si>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</si>
  <si>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</si>
  <si>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</si>
  <si>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</si>
  <si>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</si>
  <si>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</si>
  <si>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</si>
  <si>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</si>
  <si>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</si>
  <si>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</si>
  <si>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</si>
  <si>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</si>
  <si>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</si>
  <si>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</si>
  <si>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</si>
  <si>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</si>
  <si>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</si>
  <si>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</si>
  <si>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</si>
  <si>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</si>
  <si>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</si>
  <si>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</si>
  <si>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</si>
  <si>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</si>
  <si>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</si>
  <si>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</si>
  <si>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</si>
  <si>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</si>
  <si>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</si>
  <si>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</si>
  <si>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</si>
  <si>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</si>
  <si>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</si>
  <si>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</si>
  <si>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</si>
  <si>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</si>
  <si>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</si>
  <si>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</si>
  <si>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</si>
  <si>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</si>
  <si>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</si>
  <si>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</si>
  <si>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</si>
  <si>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</si>
  <si>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</si>
  <si>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</si>
  <si>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</si>
  <si>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</si>
  <si>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</si>
  <si>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</si>
  <si>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</si>
  <si>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</si>
  <si>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</si>
  <si>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</si>
  <si>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</si>
  <si>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</si>
  <si>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</si>
  <si>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</si>
  <si>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</si>
  <si>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</si>
  <si>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</si>
  <si>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</si>
  <si>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</si>
  <si>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</si>
  <si>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</si>
  <si>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</si>
  <si>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</si>
  <si>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</si>
  <si>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</si>
  <si>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</si>
  <si>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</si>
  <si>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</si>
  <si>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</si>
  <si>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</si>
  <si>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</si>
  <si>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</si>
  <si>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</si>
  <si>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</si>
  <si>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</si>
  <si>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</si>
  <si>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</si>
  <si>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</si>
  <si>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</si>
  <si>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</si>
  <si>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</si>
  <si>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</si>
  <si>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</si>
  <si>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</si>
  <si>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</si>
  <si>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</si>
  <si>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</si>
  <si>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</si>
  <si>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</si>
  <si>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</si>
  <si>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</si>
  <si>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</si>
  <si>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</si>
  <si>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</si>
  <si>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</si>
  <si>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</si>
  <si>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</si>
  <si>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</si>
  <si>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</si>
  <si>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</si>
  <si>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</si>
  <si>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</si>
  <si>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</si>
  <si>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</si>
  <si>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</si>
  <si>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</si>
  <si>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</si>
  <si>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</si>
  <si>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</si>
  <si>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</si>
  <si>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</si>
  <si>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</si>
  <si>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</si>
  <si>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</si>
  <si>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</si>
  <si>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</si>
  <si>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</si>
  <si>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</si>
  <si>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</si>
  <si>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</si>
  <si>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</si>
  <si>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</si>
  <si>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</si>
  <si>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</si>
  <si>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</si>
  <si>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</si>
  <si>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</si>
  <si>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</si>
  <si>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</si>
  <si>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</si>
  <si>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</si>
  <si>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</si>
  <si>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</si>
  <si>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</si>
  <si>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</si>
  <si>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</si>
  <si>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</si>
  <si>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</si>
  <si>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</si>
  <si>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</si>
  <si>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</si>
  <si>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</si>
  <si>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</si>
  <si>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</si>
  <si>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</si>
  <si>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</si>
  <si>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</si>
  <si>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</si>
  <si>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</si>
  <si>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</si>
  <si>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</si>
  <si>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</si>
  <si>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</si>
  <si>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</si>
  <si>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</si>
  <si>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</si>
  <si>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</si>
  <si>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</si>
  <si>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</si>
  <si>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</si>
  <si>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</si>
  <si>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</si>
  <si>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</si>
  <si>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</si>
  <si>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</si>
  <si>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</si>
  <si>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</si>
  <si>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</si>
  <si>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</si>
  <si>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</si>
  <si>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</si>
  <si>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</si>
  <si>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</si>
  <si>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</si>
  <si>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</si>
  <si>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</si>
  <si>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</si>
  <si>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</si>
  <si>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</si>
  <si>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</si>
  <si>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</si>
  <si>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</si>
  <si>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</si>
  <si>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</si>
  <si>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</si>
  <si>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</si>
  <si>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</si>
  <si>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</si>
  <si>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</si>
  <si>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</si>
  <si>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</si>
  <si>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</si>
  <si>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</si>
  <si>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</si>
  <si>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</si>
  <si>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</si>
  <si>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</si>
  <si>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</si>
  <si>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</si>
  <si>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</si>
  <si>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</si>
  <si>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</si>
  <si>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</si>
  <si>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</si>
  <si>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</si>
  <si>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</si>
  <si>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</si>
  <si>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</si>
  <si>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</si>
  <si>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</si>
  <si>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</si>
  <si>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</si>
  <si>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</si>
  <si>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</si>
  <si>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</si>
  <si>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</si>
  <si>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</si>
  <si>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</si>
  <si>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</si>
  <si>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</si>
  <si>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</si>
  <si>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</si>
  <si>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</si>
  <si>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</si>
  <si>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</si>
  <si>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</si>
  <si>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</si>
  <si>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</si>
  <si>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</si>
  <si>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</si>
  <si>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</si>
  <si>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</si>
  <si>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</si>
  <si>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</si>
  <si>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</si>
  <si>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</si>
  <si>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</si>
  <si>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</si>
  <si>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</si>
  <si>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</si>
  <si>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</si>
  <si>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</si>
  <si>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</si>
  <si>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</si>
  <si>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</si>
  <si>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</si>
  <si>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</si>
  <si>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</si>
  <si>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</si>
  <si>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</si>
  <si>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</si>
  <si>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</si>
  <si>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</si>
  <si>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</si>
  <si>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</si>
  <si>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</si>
  <si>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</si>
  <si>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</si>
  <si>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</si>
  <si>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</si>
  <si>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</si>
  <si>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</si>
  <si>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</si>
  <si>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</si>
  <si>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</si>
  <si>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</si>
  <si>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</si>
  <si>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</si>
  <si>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</si>
  <si>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</si>
  <si>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</si>
  <si>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</si>
  <si>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</si>
  <si>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</si>
  <si>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</si>
  <si>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</si>
  <si>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</si>
  <si>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</si>
  <si>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</si>
  <si>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</si>
  <si>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</si>
  <si>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</si>
  <si>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</si>
  <si>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</si>
  <si>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</si>
  <si>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</si>
  <si>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</si>
  <si>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</si>
  <si>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</si>
  <si>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</si>
  <si>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</si>
  <si>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</si>
  <si>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</si>
  <si>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</si>
  <si>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</si>
  <si>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</si>
  <si>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</si>
  <si>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</si>
  <si>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</si>
  <si>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</si>
  <si>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</si>
  <si>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</si>
  <si>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</si>
  <si>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</si>
  <si>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</si>
  <si>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</si>
  <si>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</si>
  <si>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</si>
  <si>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</si>
  <si>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</si>
  <si>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</si>
  <si>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</si>
  <si>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</si>
  <si>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</si>
  <si>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</si>
  <si>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</si>
  <si>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</si>
  <si>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</si>
  <si>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</si>
  <si>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</si>
  <si>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</si>
  <si>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</si>
  <si>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</si>
  <si>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</si>
  <si>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</si>
  <si>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</si>
  <si>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</si>
  <si>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</si>
  <si>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</si>
  <si>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</si>
  <si>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</si>
  <si>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</si>
  <si>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</si>
  <si>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</si>
  <si>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</si>
  <si>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</si>
  <si>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</si>
  <si>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</si>
  <si>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</si>
  <si>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</si>
  <si>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</si>
  <si>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</si>
  <si>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</si>
  <si>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</si>
  <si>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</si>
  <si>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</si>
  <si>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</si>
  <si>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</si>
  <si>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</si>
  <si>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</si>
  <si>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</si>
  <si>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</si>
  <si>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</si>
  <si>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</si>
  <si>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</si>
  <si>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</si>
  <si>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</si>
  <si>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</si>
  <si>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</si>
  <si>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</si>
  <si>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</si>
  <si>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</si>
  <si>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</si>
  <si>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</si>
  <si>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</si>
  <si>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</si>
  <si>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</si>
  <si>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</si>
  <si>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</si>
  <si>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</si>
  <si>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</si>
  <si>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</si>
  <si>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</si>
  <si>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</si>
  <si>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</si>
  <si>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</si>
  <si>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</si>
  <si>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</si>
  <si>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</si>
  <si>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</si>
  <si>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</si>
  <si>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</si>
  <si>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</si>
  <si>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</si>
  <si>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</si>
  <si>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</si>
  <si>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</si>
  <si>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</si>
  <si>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</si>
  <si>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</si>
  <si>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</si>
  <si>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</si>
  <si>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</si>
  <si>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</si>
  <si>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</si>
  <si>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</si>
  <si>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</si>
  <si>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</si>
  <si>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</si>
  <si>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</si>
  <si>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</si>
  <si>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</si>
  <si>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</si>
  <si>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</si>
  <si>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</si>
  <si>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</si>
  <si>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</si>
  <si>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</si>
  <si>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</si>
  <si>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</si>
  <si>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</si>
  <si>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</si>
  <si>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</si>
  <si>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</si>
  <si>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</si>
  <si>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</si>
  <si>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</si>
  <si>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</si>
  <si>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</si>
  <si>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</si>
  <si>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</si>
  <si>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</si>
  <si>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</si>
  <si>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</si>
  <si>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</si>
  <si>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</si>
  <si>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</si>
  <si>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</si>
  <si>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</si>
  <si>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</si>
  <si>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</si>
  <si>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</si>
  <si>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</si>
  <si>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</si>
  <si>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</si>
  <si>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</si>
  <si>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</si>
  <si>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</si>
  <si>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</si>
  <si>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</si>
  <si>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</si>
  <si>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</si>
  <si>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</si>
  <si>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</si>
  <si>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</si>
  <si>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</si>
  <si>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</si>
  <si>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</si>
  <si>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</si>
  <si>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</si>
  <si>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</si>
  <si>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</si>
  <si>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</si>
  <si>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</si>
  <si>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</si>
  <si>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</si>
  <si>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</si>
  <si>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</si>
  <si>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</si>
  <si>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</si>
  <si>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</si>
  <si>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</si>
  <si>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</si>
  <si>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</si>
  <si>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</si>
  <si>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</si>
  <si>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</si>
  <si>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</si>
  <si>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</si>
  <si>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</si>
  <si>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</si>
  <si>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</si>
  <si>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</si>
  <si>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</si>
  <si>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</si>
  <si>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</si>
  <si>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</si>
  <si>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</si>
  <si>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</si>
  <si>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</si>
  <si>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</si>
  <si>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</si>
  <si>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</si>
  <si>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</si>
  <si>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</si>
  <si>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</si>
  <si>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</si>
  <si>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</si>
  <si>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</si>
  <si>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</si>
  <si>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</si>
  <si>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</si>
  <si>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</si>
  <si>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</si>
  <si>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</si>
  <si>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</si>
  <si>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</si>
  <si>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</si>
  <si>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</si>
  <si>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</si>
  <si>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</si>
  <si>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</si>
  <si>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</si>
  <si>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</si>
  <si>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</si>
  <si>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</si>
  <si>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</si>
  <si>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</si>
  <si>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</si>
  <si>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</si>
  <si>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</si>
  <si>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</si>
  <si>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</si>
  <si>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</si>
  <si>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</si>
  <si>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</si>
  <si>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</si>
  <si>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</si>
  <si>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</si>
  <si>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</si>
  <si>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</si>
  <si>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</si>
  <si>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</si>
  <si>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</si>
  <si>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</si>
  <si>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</si>
  <si>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</si>
  <si>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</si>
  <si>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</si>
  <si>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</si>
  <si>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</si>
  <si>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</si>
  <si>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</si>
  <si>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</si>
  <si>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</si>
  <si>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</si>
  <si>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</si>
  <si>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</si>
  <si>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</si>
  <si>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</si>
  <si>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</si>
  <si>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</si>
  <si>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</si>
  <si>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</si>
  <si>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</si>
  <si>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</si>
  <si>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</si>
  <si>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</si>
  <si>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</si>
  <si>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</si>
  <si>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</si>
  <si>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</si>
  <si>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</si>
  <si>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</si>
  <si>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</si>
  <si>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</si>
  <si>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</si>
  <si>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</si>
  <si>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</si>
  <si>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</si>
  <si>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</si>
  <si>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</si>
  <si>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</si>
  <si>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</si>
  <si>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</si>
  <si>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</si>
  <si>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</si>
  <si>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</si>
  <si>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</si>
  <si>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</si>
  <si>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</si>
  <si>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</si>
  <si>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</si>
  <si>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</si>
  <si>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</si>
  <si>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</si>
  <si>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</si>
  <si>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</si>
  <si>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</si>
  <si>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</si>
  <si>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</si>
  <si>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</si>
  <si>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</si>
  <si>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</si>
  <si>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</si>
  <si>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</si>
  <si>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</si>
  <si>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</si>
  <si>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</si>
  <si>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</si>
  <si>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</si>
  <si>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</si>
  <si>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</si>
  <si>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</si>
  <si>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</si>
  <si>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</si>
  <si>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</si>
  <si>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</si>
  <si>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</si>
  <si>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</si>
  <si>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</si>
  <si>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</si>
  <si>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</si>
  <si>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</si>
  <si>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</si>
  <si>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</si>
  <si>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</si>
  <si>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</si>
  <si>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</si>
  <si>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</si>
  <si>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</si>
  <si>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</si>
  <si>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</si>
  <si>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</si>
  <si>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</si>
  <si>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</si>
  <si>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</si>
  <si>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</si>
  <si>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</si>
  <si>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</si>
  <si>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</si>
  <si>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</si>
  <si>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</si>
  <si>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</si>
  <si>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</si>
  <si>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</si>
  <si>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</si>
  <si>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</si>
  <si>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</si>
  <si>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</si>
  <si>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</si>
  <si>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</si>
  <si>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</si>
  <si>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</si>
  <si>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</si>
  <si>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</si>
  <si>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</si>
  <si>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</si>
  <si>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</si>
  <si>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</si>
  <si>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</si>
  <si>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</si>
  <si>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</si>
  <si>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</si>
  <si>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</si>
  <si>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</si>
  <si>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</si>
  <si>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</si>
  <si>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</si>
  <si>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</si>
  <si>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</si>
  <si>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</si>
  <si>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</si>
  <si>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</si>
  <si>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</si>
  <si>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</si>
  <si>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</si>
  <si>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</si>
  <si>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</si>
  <si>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</si>
  <si>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</si>
  <si>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</si>
  <si>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</si>
  <si>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</si>
  <si>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</si>
  <si>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</si>
  <si>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</si>
  <si>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</si>
  <si>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</si>
  <si>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</si>
  <si>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</si>
  <si>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</si>
  <si>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</si>
  <si>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</si>
  <si>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</si>
  <si>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</si>
  <si>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</si>
  <si>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</si>
  <si>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</si>
  <si>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</si>
  <si>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</si>
  <si>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</si>
  <si>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</si>
  <si>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</si>
  <si>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</si>
  <si>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</si>
  <si>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</si>
  <si>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</si>
  <si>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</si>
  <si>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</si>
  <si>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</si>
  <si>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</si>
  <si>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</si>
  <si>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</si>
  <si>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</si>
  <si>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</si>
  <si>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</si>
  <si>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</si>
  <si>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</si>
  <si>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</si>
  <si>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</si>
  <si>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</si>
  <si>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</si>
  <si>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</si>
  <si>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</si>
  <si>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</si>
  <si>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</si>
  <si>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</si>
  <si>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</si>
  <si>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</si>
  <si>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</si>
  <si>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</si>
  <si>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</si>
  <si>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</si>
  <si>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</si>
  <si>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</si>
  <si>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</si>
  <si>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</si>
  <si>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</si>
  <si>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</si>
  <si>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</si>
  <si>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</si>
  <si>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</si>
  <si>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</si>
  <si>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</si>
  <si>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</si>
  <si>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</si>
  <si>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</si>
  <si>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</si>
  <si>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</si>
  <si>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</si>
  <si>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</si>
  <si>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</si>
  <si>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</si>
  <si>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</si>
  <si>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</si>
  <si>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</si>
  <si>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</si>
  <si>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</si>
  <si>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</si>
  <si>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</si>
  <si>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</si>
  <si>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</si>
  <si>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</si>
  <si>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</si>
  <si>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</si>
  <si>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</si>
  <si>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</si>
  <si>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</si>
  <si>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</si>
  <si>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</si>
  <si>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</si>
  <si>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</si>
  <si>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</si>
  <si>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</si>
  <si>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</si>
  <si>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</si>
  <si>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</si>
  <si>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</si>
  <si>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</si>
  <si>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</si>
  <si>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</si>
  <si>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</si>
  <si>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</si>
  <si>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</si>
  <si>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</si>
  <si>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</si>
  <si>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</si>
  <si>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</si>
  <si>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</si>
  <si>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</si>
  <si>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</si>
  <si>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</si>
  <si>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</si>
  <si>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</si>
  <si>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</si>
  <si>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</si>
  <si>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</si>
  <si>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</si>
  <si>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</si>
  <si>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</si>
  <si>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</si>
  <si>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</si>
  <si>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</si>
  <si>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</si>
  <si>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</si>
  <si>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</si>
  <si>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</si>
  <si>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</si>
  <si>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</si>
  <si>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</si>
  <si>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</si>
  <si>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</si>
  <si>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</si>
  <si>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</si>
  <si>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</si>
  <si>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</si>
  <si>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</si>
  <si>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</si>
  <si>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</si>
  <si>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</si>
  <si>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</si>
  <si>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</si>
  <si>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</si>
  <si>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</si>
  <si>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</si>
  <si>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</si>
  <si>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</si>
  <si>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</si>
  <si>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</si>
  <si>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</si>
  <si>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</si>
  <si>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</si>
  <si>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</si>
  <si>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</si>
  <si>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</si>
  <si>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</si>
  <si>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</si>
  <si>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</si>
  <si>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</si>
  <si>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</si>
  <si>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</si>
  <si>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</si>
  <si>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</si>
  <si>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</si>
  <si>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</si>
  <si>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</si>
  <si>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</si>
  <si>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</si>
  <si>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</si>
  <si>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</si>
  <si>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</si>
  <si>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</si>
  <si>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</si>
  <si>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</si>
  <si>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</si>
  <si>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</si>
  <si>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</si>
  <si>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</si>
  <si>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</si>
  <si>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</si>
  <si>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</si>
  <si>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</si>
  <si>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</si>
  <si>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</si>
  <si>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</si>
  <si>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</si>
  <si>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</si>
  <si>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</si>
  <si>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</si>
  <si>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</si>
  <si>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</si>
  <si>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</si>
  <si>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</si>
  <si>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</si>
  <si>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</si>
  <si>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</si>
  <si>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</si>
  <si>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</si>
  <si>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</si>
  <si>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</si>
  <si>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</si>
  <si>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</si>
  <si>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</si>
  <si>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</si>
  <si>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</si>
  <si>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</si>
  <si>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</si>
  <si>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</si>
  <si>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</si>
  <si>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</si>
  <si>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</si>
  <si>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</si>
  <si>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</si>
  <si>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</si>
  <si>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</si>
  <si>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</si>
  <si>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</si>
  <si>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</si>
  <si>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</si>
  <si>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</si>
  <si>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</si>
  <si>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</si>
  <si>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</si>
  <si>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</si>
  <si>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</si>
  <si>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</si>
  <si>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</si>
  <si>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</si>
  <si>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</si>
  <si>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</si>
  <si>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</si>
  <si>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</si>
  <si>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</si>
  <si>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</si>
  <si>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</si>
  <si>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</si>
  <si>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</si>
  <si>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</si>
  <si>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</si>
  <si>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</si>
  <si>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</si>
  <si>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</si>
  <si>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</si>
  <si>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</si>
  <si>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</si>
  <si>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</si>
  <si>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</si>
  <si>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</si>
  <si>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</si>
  <si>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</si>
  <si>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</si>
  <si>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</si>
  <si>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</si>
  <si>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</si>
  <si>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</si>
  <si>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</si>
  <si>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</si>
  <si>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</si>
  <si>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</si>
  <si>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</si>
  <si>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</si>
  <si>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</si>
  <si>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</si>
  <si>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</si>
  <si>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</si>
  <si>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</si>
  <si>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</si>
  <si>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</si>
  <si>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</si>
  <si>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</si>
  <si>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</si>
  <si>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</si>
  <si>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</si>
  <si>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</si>
  <si>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</si>
  <si>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</si>
  <si>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</si>
  <si>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</si>
  <si>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</si>
  <si>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</si>
  <si>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</si>
  <si>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</si>
  <si>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</si>
  <si>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</si>
  <si>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</si>
  <si>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</si>
  <si>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</si>
  <si>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</si>
  <si>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</si>
  <si>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</si>
  <si>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</si>
  <si>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</si>
  <si>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</si>
  <si>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</si>
  <si>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</si>
  <si>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</si>
  <si>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</si>
  <si>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</si>
  <si>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</si>
  <si>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</si>
  <si>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</si>
  <si>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</si>
  <si>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</si>
  <si>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</si>
  <si>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</si>
  <si>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</si>
  <si>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</si>
  <si>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</si>
  <si>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</si>
  <si>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</si>
  <si>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</si>
  <si>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</si>
  <si>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</si>
  <si>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</si>
  <si>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</si>
  <si>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</si>
  <si>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</si>
  <si>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</si>
  <si>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</si>
  <si>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</si>
  <si>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</si>
  <si>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</si>
  <si>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</si>
  <si>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</si>
  <si>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</si>
  <si>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</si>
  <si>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</si>
  <si>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</si>
  <si>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</si>
  <si>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</si>
  <si>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</si>
  <si>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</si>
  <si>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</si>
  <si>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</si>
  <si>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</si>
  <si>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</si>
  <si>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</si>
  <si>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</si>
  <si>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</si>
  <si>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</si>
  <si>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</si>
  <si>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</si>
  <si>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</si>
  <si>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</si>
  <si>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</si>
  <si>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</si>
  <si>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</si>
  <si>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</si>
  <si>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</si>
  <si>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</si>
  <si>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</si>
  <si>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</si>
  <si>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</si>
  <si>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</si>
  <si>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</si>
  <si>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</si>
  <si>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</si>
  <si>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</si>
  <si>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</si>
  <si>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</si>
  <si>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</si>
  <si>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</si>
  <si>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</si>
  <si>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</si>
  <si>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</si>
  <si>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</si>
  <si>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</si>
  <si>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</si>
  <si>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</si>
  <si>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</si>
  <si>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</si>
  <si>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</si>
  <si>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</si>
  <si>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</si>
  <si>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</si>
  <si>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</si>
  <si>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</si>
  <si>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</si>
  <si>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</si>
  <si>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</si>
  <si>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</si>
  <si>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</si>
  <si>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</si>
  <si>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</si>
  <si>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</si>
  <si>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</si>
  <si>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</si>
  <si>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</si>
  <si>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</si>
  <si>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</si>
  <si>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</si>
  <si>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</si>
  <si>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</si>
  <si>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</si>
  <si>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</si>
  <si>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</si>
  <si>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</si>
  <si>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</si>
  <si>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</si>
  <si>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</si>
  <si>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</si>
  <si>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</si>
  <si>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</si>
  <si>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</si>
  <si>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</si>
  <si>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</si>
  <si>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</si>
  <si>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</si>
  <si>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</si>
  <si>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</si>
  <si>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</si>
  <si>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</si>
  <si>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</si>
  <si>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</si>
  <si>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</si>
  <si>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</si>
  <si>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</si>
  <si>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</si>
  <si>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</si>
  <si>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</si>
  <si>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</si>
  <si>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</si>
  <si>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</si>
  <si>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</si>
  <si>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</si>
  <si>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</si>
  <si>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</si>
  <si>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</si>
  <si>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</si>
  <si>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</si>
  <si>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</si>
  <si>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</si>
  <si>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</si>
  <si>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</si>
  <si>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</si>
  <si>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</si>
  <si>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</si>
  <si>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</si>
  <si>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</si>
  <si>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</si>
  <si>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</si>
  <si>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</si>
  <si>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</si>
  <si>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</si>
  <si>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</si>
  <si>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</si>
  <si>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</si>
  <si>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</si>
  <si>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</si>
  <si>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</si>
  <si>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</si>
  <si>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</si>
  <si>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</si>
  <si>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</si>
  <si>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</si>
  <si>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</si>
  <si>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</si>
  <si>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</si>
  <si>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</si>
  <si>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</si>
  <si>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</si>
  <si>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</si>
  <si>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</si>
  <si>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</si>
  <si>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</si>
  <si>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</si>
  <si>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</si>
  <si>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</si>
  <si>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</si>
  <si>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</si>
  <si>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</si>
  <si>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</si>
  <si>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</si>
  <si>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</si>
  <si>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</si>
  <si>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</si>
  <si>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</si>
  <si>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</si>
  <si>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</si>
  <si>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</si>
  <si>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</si>
  <si>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</si>
  <si>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</si>
  <si>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</si>
  <si>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</si>
  <si>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</si>
  <si>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</si>
  <si>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</si>
  <si>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</si>
  <si>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</si>
  <si>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</si>
  <si>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</si>
  <si>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</si>
  <si>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</si>
  <si>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</si>
  <si>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</si>
  <si>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</si>
  <si>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</si>
  <si>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</si>
  <si>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</si>
  <si>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</si>
  <si>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</si>
  <si>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</si>
  <si>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</si>
  <si>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</si>
  <si>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</si>
  <si>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</si>
  <si>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</si>
  <si>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</si>
  <si>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</si>
  <si>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</si>
  <si>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</si>
  <si>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</si>
  <si>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</si>
  <si>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</si>
  <si>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</si>
  <si>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</si>
  <si>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</si>
  <si>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</si>
  <si>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</si>
  <si>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</si>
  <si>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</si>
  <si>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</si>
  <si>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</si>
  <si>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</si>
  <si>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</si>
  <si>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</si>
  <si>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</si>
  <si>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</si>
  <si>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</si>
  <si>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</si>
  <si>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</si>
  <si>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</si>
  <si>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</si>
  <si>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</si>
  <si>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</si>
  <si>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</si>
  <si>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</si>
  <si>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</si>
  <si>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</si>
  <si>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</si>
  <si>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</si>
  <si>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</si>
  <si>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</si>
  <si>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</si>
  <si>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</si>
  <si>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</si>
  <si>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</si>
  <si>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</si>
  <si>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</si>
  <si>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</si>
  <si>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</si>
  <si>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</si>
  <si>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</si>
  <si>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</si>
  <si>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</si>
  <si>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</si>
  <si>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</si>
  <si>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</si>
  <si>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</si>
  <si>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</si>
  <si>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</si>
  <si>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</si>
  <si>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</si>
  <si>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</si>
  <si>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</si>
  <si>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</si>
  <si>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</si>
  <si>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</si>
  <si>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</si>
  <si>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</si>
  <si>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</si>
  <si>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</si>
  <si>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</si>
  <si>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</si>
  <si>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</si>
  <si>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</si>
  <si>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</si>
  <si>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</si>
  <si>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</si>
  <si>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</si>
  <si>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</si>
  <si>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</si>
  <si>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</si>
  <si>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</si>
  <si>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</si>
  <si>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</si>
  <si>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</si>
  <si>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</si>
  <si>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</si>
  <si>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</si>
  <si>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</si>
  <si>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</si>
  <si>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</si>
  <si>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</si>
  <si>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</si>
  <si>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</si>
  <si>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</si>
  <si>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</si>
  <si>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</si>
  <si>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</si>
  <si>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</si>
  <si>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</si>
  <si>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</si>
  <si>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</si>
  <si>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</si>
  <si>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</si>
  <si>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</si>
  <si>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</si>
  <si>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</si>
  <si>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</si>
  <si>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</si>
  <si>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</si>
  <si>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</si>
  <si>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</si>
  <si>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</si>
  <si>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</si>
  <si>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</si>
  <si>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</si>
  <si>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</si>
  <si>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</si>
  <si>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</si>
  <si>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</si>
  <si>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</si>
  <si>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</si>
  <si>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</si>
  <si>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</si>
  <si>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</si>
  <si>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</si>
  <si>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</si>
  <si>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</si>
  <si>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</si>
  <si>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</si>
  <si>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</si>
  <si>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</si>
  <si>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</si>
  <si>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</si>
  <si>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</si>
  <si>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</si>
  <si>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</si>
  <si>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</si>
  <si>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</si>
  <si>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</si>
  <si>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</si>
  <si>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</si>
  <si>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</si>
  <si>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</si>
  <si>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</si>
  <si>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</si>
  <si>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</si>
  <si>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</si>
  <si>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</si>
  <si>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</si>
  <si>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</si>
  <si>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</si>
  <si>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</si>
  <si>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</si>
  <si>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</si>
  <si>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</si>
  <si>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</si>
  <si>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</si>
  <si>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</si>
  <si>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</si>
  <si>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</si>
  <si>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</si>
  <si>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</si>
  <si>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</si>
  <si>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</si>
  <si>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</si>
  <si>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</si>
  <si>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</si>
  <si>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</si>
  <si>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</si>
  <si>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</si>
  <si>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</si>
  <si>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</si>
  <si>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</si>
  <si>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</si>
  <si>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</si>
  <si>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</si>
  <si>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</si>
  <si>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</si>
  <si>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</si>
  <si>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</si>
  <si>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</si>
  <si>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</si>
  <si>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</si>
  <si>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</si>
  <si>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</si>
  <si>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</si>
  <si>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</si>
  <si>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</si>
  <si>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</si>
  <si>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</si>
  <si>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</si>
  <si>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</si>
  <si>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</si>
  <si>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</si>
  <si>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</si>
  <si>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</si>
  <si>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</si>
  <si>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</si>
  <si>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</si>
  <si>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</si>
  <si>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</si>
  <si>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</si>
  <si>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</si>
  <si>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</si>
  <si>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</si>
  <si>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</si>
  <si>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</si>
  <si>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</si>
  <si>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</si>
  <si>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</si>
  <si>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</si>
  <si>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</si>
  <si>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</si>
  <si>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</si>
  <si>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</si>
  <si>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</si>
  <si>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</si>
  <si>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</si>
  <si>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</si>
  <si>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</si>
  <si>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</si>
  <si>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</si>
  <si>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</si>
  <si>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</si>
  <si>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</si>
  <si>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</si>
  <si>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</si>
  <si>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</si>
  <si>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</si>
  <si>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</si>
  <si>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</si>
  <si>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</si>
  <si>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</si>
  <si>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</si>
  <si>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</si>
  <si>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</si>
  <si>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</si>
  <si>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</si>
  <si>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</si>
  <si>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</si>
  <si>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</si>
  <si>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</si>
  <si>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</si>
  <si>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</si>
  <si>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</si>
  <si>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</si>
  <si>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</si>
  <si>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</si>
  <si>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</si>
  <si>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</si>
  <si>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</si>
  <si>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</si>
  <si>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</si>
  <si>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</si>
  <si>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</si>
  <si>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</si>
  <si>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</si>
  <si>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</si>
  <si>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</si>
  <si>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</si>
  <si>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</si>
  <si>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</si>
  <si>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</si>
  <si>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</si>
  <si>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</si>
  <si>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</si>
  <si>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</si>
  <si>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</si>
  <si>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</si>
  <si>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</si>
  <si>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</si>
  <si>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</si>
  <si>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</si>
  <si>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</si>
  <si>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</si>
  <si>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</si>
  <si>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</si>
  <si>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</si>
  <si>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</si>
  <si>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</si>
  <si>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</si>
  <si>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</si>
  <si>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</si>
  <si>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</si>
  <si>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</si>
  <si>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</si>
  <si>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</si>
  <si>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</si>
  <si>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</si>
  <si>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</si>
  <si>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</si>
  <si>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</si>
  <si>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</si>
  <si>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</si>
  <si>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</si>
  <si>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</si>
  <si>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</si>
  <si>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</si>
  <si>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</si>
  <si>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</si>
  <si>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</si>
  <si>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</si>
  <si>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</si>
  <si>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</si>
  <si>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</si>
  <si>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</si>
  <si>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</si>
  <si>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</si>
  <si>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</si>
  <si>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</si>
  <si>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</si>
  <si>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</si>
  <si>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</si>
  <si>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</si>
  <si>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</si>
  <si>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</si>
  <si>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</si>
  <si>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</si>
  <si>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</si>
  <si>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</si>
  <si>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</si>
  <si>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</si>
  <si>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</si>
  <si>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</si>
  <si>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</si>
  <si>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</si>
  <si>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</si>
  <si>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</si>
  <si>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</si>
  <si>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</si>
  <si>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</si>
  <si>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</si>
  <si>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</si>
  <si>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</si>
  <si>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</si>
  <si>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</si>
  <si>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</si>
  <si>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</si>
  <si>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</si>
  <si>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</si>
  <si>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</si>
  <si>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</si>
  <si>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</si>
  <si>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</si>
  <si>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</si>
  <si>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</si>
  <si>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</si>
  <si>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</si>
  <si>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</si>
  <si>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</si>
  <si>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</si>
  <si>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</si>
  <si>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</si>
  <si>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</si>
  <si>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</si>
  <si>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</si>
  <si>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</si>
  <si>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</si>
  <si>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</si>
  <si>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</si>
  <si>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</si>
  <si>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</si>
  <si>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</si>
  <si>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</si>
  <si>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</si>
  <si>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</si>
  <si>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</si>
  <si>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</si>
  <si>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</si>
  <si>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</si>
  <si>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</si>
  <si>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</si>
  <si>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</si>
  <si>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</si>
  <si>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</si>
  <si>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</si>
  <si>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</si>
  <si>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</si>
  <si>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</si>
  <si>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</si>
  <si>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</si>
  <si>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</si>
  <si>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</si>
  <si>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</si>
  <si>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</si>
  <si>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</si>
  <si>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</si>
  <si>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</si>
  <si>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</si>
  <si>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</si>
  <si>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</si>
  <si>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</si>
  <si>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</si>
  <si>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</si>
  <si>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</si>
  <si>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</si>
  <si>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</si>
  <si>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</si>
  <si>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</si>
  <si>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</si>
  <si>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</si>
  <si>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</si>
  <si>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</si>
  <si>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</si>
  <si>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</si>
  <si>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</si>
  <si>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</si>
  <si>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</si>
  <si>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</si>
  <si>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</si>
  <si>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</si>
  <si>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</si>
  <si>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</si>
  <si>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</si>
  <si>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</si>
  <si>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</si>
  <si>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</si>
  <si>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</si>
  <si>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</si>
  <si>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</si>
  <si>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</si>
  <si>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</si>
  <si>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</si>
  <si>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</si>
  <si>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</si>
  <si>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</si>
  <si>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</si>
  <si>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</si>
  <si>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</si>
  <si>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</si>
  <si>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</si>
  <si>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</si>
  <si>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</si>
  <si>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</si>
  <si>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</si>
  <si>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</si>
  <si>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</si>
  <si>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</si>
  <si>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</si>
  <si>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</si>
  <si>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</si>
  <si>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</si>
  <si>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</si>
  <si>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</si>
  <si>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</si>
  <si>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</si>
  <si>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</si>
  <si>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</si>
  <si>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</si>
  <si>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</si>
  <si>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</si>
  <si>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</si>
  <si>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</si>
  <si>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</si>
  <si>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</si>
  <si>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</si>
  <si>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</si>
  <si>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</si>
  <si>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</si>
  <si>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</si>
  <si>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</si>
  <si>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</si>
  <si>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</si>
  <si>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</si>
  <si>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</si>
  <si>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</si>
  <si>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</si>
  <si>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</si>
  <si>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</si>
  <si>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</si>
  <si>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</si>
  <si>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</si>
  <si>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</si>
  <si>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</si>
  <si>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</si>
  <si>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</si>
  <si>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</si>
  <si>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</si>
  <si>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</si>
  <si>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</si>
  <si>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</si>
  <si>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</si>
  <si>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</si>
  <si>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</si>
  <si>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</si>
  <si>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</si>
  <si>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</si>
  <si>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</si>
  <si>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</si>
  <si>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</si>
  <si>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</si>
  <si>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</si>
  <si>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</si>
  <si>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</si>
  <si>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</si>
  <si>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</si>
  <si>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</si>
  <si>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</si>
  <si>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</si>
  <si>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</si>
  <si>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</si>
  <si>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</si>
  <si>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</si>
  <si>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</si>
  <si>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</si>
  <si>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</si>
  <si>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</si>
  <si>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</si>
  <si>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</si>
  <si>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</si>
  <si>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</si>
  <si>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</si>
  <si>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</si>
  <si>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</si>
  <si>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</si>
  <si>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</si>
  <si>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</si>
  <si>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</si>
  <si>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</si>
  <si>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</si>
  <si>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</si>
  <si>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</si>
  <si>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</si>
  <si>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</si>
  <si>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</si>
  <si>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</si>
  <si>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</si>
  <si>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</si>
  <si>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</si>
  <si>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</si>
  <si>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</si>
  <si>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</si>
  <si>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</si>
  <si>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</si>
  <si>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</si>
  <si>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</si>
  <si>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</si>
  <si>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</si>
  <si>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</si>
  <si>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</si>
  <si>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</si>
  <si>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</si>
  <si>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</si>
  <si>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</si>
  <si>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</si>
  <si>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</si>
  <si>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</si>
  <si>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</si>
  <si>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</si>
  <si>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</si>
  <si>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</si>
  <si>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</si>
  <si>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</si>
  <si>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</si>
  <si>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</si>
  <si>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</si>
  <si>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</si>
  <si>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</si>
  <si>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</si>
  <si>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</si>
  <si>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</si>
  <si>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</si>
  <si>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</si>
  <si>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</si>
  <si>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</si>
  <si>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</si>
  <si>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</si>
  <si>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</si>
  <si>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</si>
  <si>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</si>
  <si>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</si>
  <si>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</si>
  <si>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</si>
  <si>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</si>
  <si>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</si>
  <si>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</si>
  <si>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</si>
  <si>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</si>
  <si>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</si>
  <si>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</si>
  <si>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</si>
  <si>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</si>
  <si>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</si>
  <si>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</si>
  <si>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</si>
  <si>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</si>
  <si>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</si>
  <si>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</si>
  <si>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</si>
  <si>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</si>
  <si>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</si>
  <si>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</si>
  <si>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</si>
  <si>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</si>
  <si>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</si>
  <si>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</si>
  <si>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</si>
  <si>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</si>
  <si>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</si>
  <si>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</si>
  <si>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</si>
  <si>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</si>
  <si>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</si>
  <si>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</si>
  <si>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</si>
  <si>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</si>
  <si>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</si>
  <si>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</si>
  <si>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</si>
  <si>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</si>
  <si>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</si>
  <si>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</si>
  <si>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</si>
  <si>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</si>
  <si>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</si>
  <si>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</si>
  <si>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</si>
  <si>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</si>
  <si>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</si>
  <si>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</si>
  <si>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</si>
  <si>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</si>
  <si>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</si>
  <si>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</si>
  <si>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</si>
  <si>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</si>
  <si>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</si>
  <si>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</si>
  <si>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</si>
  <si>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</si>
  <si>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</si>
  <si>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</si>
  <si>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</si>
  <si>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</si>
  <si>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</si>
  <si>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</si>
  <si>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</si>
  <si>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</si>
  <si>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</si>
  <si>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</si>
  <si>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</si>
  <si>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</si>
  <si>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</si>
  <si>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</si>
  <si>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</si>
  <si>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</si>
  <si>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</si>
  <si>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</si>
  <si>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</si>
  <si>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</si>
  <si>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</si>
  <si>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</si>
  <si>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</si>
  <si>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</si>
  <si>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</si>
  <si>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</si>
  <si>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</si>
  <si>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</si>
  <si>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</si>
  <si>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</si>
  <si>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</si>
  <si>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</si>
  <si>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</si>
  <si>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</si>
  <si>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</si>
  <si>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</si>
  <si>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</si>
  <si>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</si>
  <si>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</si>
  <si>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</si>
  <si>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</si>
  <si>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</si>
  <si>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</si>
  <si>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</si>
  <si>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</si>
  <si>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</si>
  <si>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</si>
  <si>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</si>
  <si>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</si>
  <si>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</si>
  <si>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</si>
  <si>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</si>
  <si>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</si>
  <si>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</si>
  <si>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</si>
  <si>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</si>
  <si>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</si>
  <si>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</si>
  <si>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</si>
  <si>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</si>
  <si>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</si>
  <si>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</si>
  <si>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</si>
  <si>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</si>
  <si>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</si>
  <si>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</si>
  <si>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</si>
  <si>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</si>
  <si>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</si>
  <si>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</si>
  <si>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</si>
  <si>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</si>
  <si>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</si>
  <si>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</si>
  <si>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</si>
  <si>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</si>
  <si>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</si>
  <si>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</si>
  <si>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</si>
  <si>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</si>
  <si>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</si>
  <si>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</si>
  <si>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</si>
  <si>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</si>
  <si>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</si>
  <si>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</si>
  <si>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</si>
  <si>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</si>
  <si>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</si>
  <si>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</si>
  <si>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</si>
  <si>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</si>
  <si>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</si>
  <si>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</si>
  <si>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</si>
  <si>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</si>
  <si>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</si>
  <si>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</si>
  <si>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</si>
  <si>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</si>
  <si>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</si>
  <si>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</si>
  <si>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</si>
  <si>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</si>
  <si>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</si>
  <si>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</si>
  <si>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</si>
  <si>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</si>
  <si>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</si>
  <si>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</si>
  <si>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</si>
  <si>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</si>
  <si>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</si>
  <si>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</si>
  <si>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</si>
  <si>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</si>
  <si>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</si>
  <si>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</si>
  <si>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</si>
  <si>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</si>
  <si>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</si>
  <si>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</si>
  <si>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</si>
  <si>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</si>
  <si>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</si>
  <si>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</si>
  <si>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</si>
  <si>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</si>
  <si>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</si>
  <si>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</si>
  <si>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</si>
  <si>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</si>
  <si>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</si>
  <si>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</si>
  <si>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</si>
  <si>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</si>
  <si>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</si>
  <si>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</si>
  <si>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</si>
  <si>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</si>
  <si>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</si>
  <si>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</si>
  <si>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</si>
  <si>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</si>
  <si>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</si>
  <si>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</si>
  <si>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</si>
  <si>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</si>
  <si>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</si>
  <si>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</si>
  <si>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</si>
  <si>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</si>
  <si>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</si>
  <si>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</si>
  <si>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</si>
  <si>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</si>
  <si>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</si>
  <si>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</si>
  <si>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</si>
  <si>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</si>
  <si>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</si>
  <si>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</si>
  <si>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</si>
  <si>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</si>
  <si>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</si>
  <si>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</si>
  <si>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</si>
  <si>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</si>
  <si>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</si>
  <si>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</si>
  <si>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</si>
  <si>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</si>
  <si>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</si>
  <si>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</si>
  <si>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</si>
  <si>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</si>
  <si>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</si>
  <si>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</si>
  <si>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</si>
  <si>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</si>
  <si>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</si>
  <si>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</si>
  <si>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</si>
  <si>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</si>
  <si>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</si>
  <si>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</si>
  <si>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</si>
  <si>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</si>
  <si>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</si>
  <si>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</si>
  <si>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</si>
  <si>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</si>
  <si>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</si>
  <si>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</si>
  <si>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</si>
  <si>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</si>
  <si>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</si>
  <si>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</si>
  <si>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</si>
  <si>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</si>
  <si>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</si>
  <si>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</si>
  <si>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</si>
  <si>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</si>
  <si>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</si>
  <si>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</si>
  <si>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</si>
  <si>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</si>
  <si>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</si>
  <si>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</si>
  <si>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</si>
  <si>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</si>
  <si>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</si>
  <si>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</si>
  <si>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</si>
  <si>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</si>
  <si>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</si>
  <si>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</si>
  <si>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</si>
  <si>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</si>
  <si>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</si>
  <si>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</si>
  <si>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</si>
  <si>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</si>
  <si>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</si>
  <si>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</si>
  <si>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</si>
  <si>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</si>
  <si>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</si>
  <si>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</si>
  <si>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</si>
  <si>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</si>
  <si>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</si>
  <si>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</si>
  <si>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</si>
  <si>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</si>
  <si>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</si>
  <si>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</si>
  <si>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</si>
  <si>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</si>
  <si>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</si>
  <si>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</si>
  <si>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</si>
  <si>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</si>
  <si>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</si>
  <si>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</si>
  <si>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</si>
  <si>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</si>
  <si>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</si>
  <si>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</si>
  <si>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</si>
  <si>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</si>
  <si>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</si>
  <si>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</si>
  <si>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</si>
  <si>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</si>
  <si>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</si>
  <si>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</si>
  <si>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</si>
  <si>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</si>
  <si>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</si>
  <si>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</si>
  <si>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</si>
  <si>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</si>
  <si>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</si>
  <si>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</si>
  <si>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</si>
  <si>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</si>
  <si>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</si>
  <si>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</si>
  <si>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</si>
  <si>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</si>
  <si>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</si>
  <si>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</si>
  <si>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</si>
  <si>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</si>
  <si>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</si>
  <si>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</si>
  <si>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</si>
  <si>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</si>
  <si>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</si>
  <si>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</si>
  <si>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</si>
  <si>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</si>
  <si>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</si>
  <si>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</si>
  <si>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</si>
  <si>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</si>
  <si>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</si>
  <si>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</si>
  <si>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</si>
  <si>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</si>
  <si>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</si>
  <si>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</si>
  <si>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</si>
  <si>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</si>
  <si>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</si>
  <si>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</si>
  <si>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</si>
  <si>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</si>
  <si>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</si>
  <si>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</si>
  <si>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</si>
  <si>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</si>
  <si>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</si>
  <si>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</si>
  <si>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</si>
  <si>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</si>
  <si>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</si>
  <si>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</si>
  <si>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</si>
  <si>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</si>
  <si>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</si>
  <si>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</si>
  <si>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</si>
  <si>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</si>
  <si>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</si>
  <si>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</si>
  <si>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</si>
  <si>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</si>
  <si>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</si>
  <si>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</si>
  <si>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</si>
  <si>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</si>
  <si>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</si>
  <si>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</si>
  <si>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</si>
  <si>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</si>
  <si>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</si>
  <si>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</si>
  <si>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</si>
  <si>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</si>
  <si>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</si>
  <si>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</si>
  <si>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</si>
  <si>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</si>
  <si>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</si>
  <si>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</si>
  <si>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</si>
  <si>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</si>
  <si>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</si>
  <si>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</si>
  <si>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</si>
  <si>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</si>
  <si>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</si>
  <si>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</si>
  <si>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</si>
  <si>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</si>
  <si>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</si>
  <si>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</si>
  <si>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</si>
  <si>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</si>
  <si>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</si>
  <si>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</si>
  <si>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</si>
  <si>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</si>
  <si>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</si>
  <si>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</si>
  <si>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</si>
  <si>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</si>
  <si>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</si>
  <si>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</si>
  <si>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</si>
  <si>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</si>
  <si>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</si>
  <si>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</si>
  <si>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</si>
  <si>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</si>
  <si>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</si>
  <si>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</si>
  <si>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</si>
  <si>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</si>
  <si>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</si>
  <si>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</si>
  <si>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</si>
  <si>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</si>
  <si>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</si>
  <si>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</si>
  <si>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</si>
  <si>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</si>
  <si>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</si>
  <si>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</si>
  <si>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</si>
  <si>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</si>
  <si>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</si>
  <si>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</si>
  <si>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</si>
  <si>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</si>
  <si>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</si>
  <si>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</si>
  <si>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</si>
  <si>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</si>
  <si>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</si>
  <si>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</si>
  <si>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</si>
  <si>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</si>
  <si>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</si>
  <si>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</si>
  <si>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</si>
  <si>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</si>
  <si>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</si>
  <si>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</si>
  <si>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</si>
  <si>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</si>
  <si>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</si>
  <si>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</si>
  <si>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</si>
  <si>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</si>
  <si>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</si>
  <si>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</si>
  <si>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</si>
  <si>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</si>
  <si>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</si>
  <si>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</si>
  <si>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</si>
  <si>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</si>
  <si>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</si>
  <si>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</si>
  <si>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</si>
  <si>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</si>
  <si>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</si>
  <si>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</si>
  <si>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</si>
  <si>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</si>
  <si>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</si>
  <si>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</si>
  <si>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</si>
  <si>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</si>
  <si>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</si>
  <si>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</si>
  <si>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</si>
  <si>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</si>
  <si>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</si>
  <si>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</si>
  <si>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</si>
  <si>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</si>
  <si>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</si>
  <si>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</si>
  <si>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</si>
  <si>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</si>
  <si>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</si>
  <si>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</si>
  <si>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</si>
  <si>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</si>
  <si>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</si>
  <si>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</si>
  <si>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</si>
  <si>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</si>
  <si>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</si>
  <si>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</si>
  <si>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</si>
  <si>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</si>
  <si>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</si>
  <si>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</si>
  <si>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</si>
  <si>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</si>
  <si>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</si>
  <si>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</si>
  <si>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</si>
  <si>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</si>
  <si>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</si>
  <si>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</si>
  <si>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</si>
  <si>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</si>
  <si>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</si>
  <si>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</si>
  <si>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</si>
  <si>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</si>
  <si>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</si>
  <si>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</si>
  <si>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</si>
  <si>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</si>
  <si>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</si>
  <si>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</si>
  <si>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</si>
  <si>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</si>
  <si>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</si>
  <si>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</si>
  <si>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</si>
  <si>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</si>
  <si>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</si>
  <si>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</si>
  <si>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</si>
  <si>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</si>
  <si>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</si>
  <si>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</si>
  <si>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</si>
  <si>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</si>
  <si>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</si>
  <si>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</si>
  <si>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</si>
  <si>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</si>
  <si>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</si>
  <si>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</si>
  <si>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</si>
  <si>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</si>
  <si>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</si>
  <si>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</si>
  <si>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</si>
  <si>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</si>
  <si>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</si>
  <si>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</si>
  <si>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</si>
  <si>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</si>
  <si>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</si>
  <si>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</si>
  <si>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</si>
  <si>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</si>
  <si>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</si>
  <si>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</si>
  <si>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</si>
  <si>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</si>
  <si>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</si>
  <si>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</si>
  <si>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</si>
  <si>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</si>
  <si>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</si>
  <si>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</si>
  <si>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</si>
  <si>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</si>
  <si>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</si>
  <si>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</si>
  <si>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</si>
  <si>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</si>
  <si>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</si>
  <si>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</si>
  <si>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</si>
  <si>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</si>
  <si>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</si>
  <si>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</si>
  <si>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</si>
  <si>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</si>
  <si>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</si>
  <si>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</si>
  <si>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</si>
  <si>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</si>
  <si>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</si>
  <si>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</si>
  <si>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</si>
  <si>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</si>
  <si>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</si>
  <si>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</si>
  <si>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</si>
  <si>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</si>
  <si>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</si>
  <si>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</si>
  <si>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</si>
  <si>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</si>
  <si>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</si>
  <si>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</si>
  <si>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</si>
  <si>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</si>
  <si>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</si>
  <si>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</si>
  <si>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</si>
  <si>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</si>
  <si>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</si>
  <si>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</si>
  <si>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</si>
  <si>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</si>
  <si>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</si>
  <si>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</si>
  <si>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</si>
  <si>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</si>
  <si>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</si>
  <si>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</si>
  <si>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</si>
  <si>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</si>
  <si>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</si>
  <si>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</si>
  <si>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</si>
  <si>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</si>
  <si>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</si>
  <si>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</si>
  <si>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</si>
  <si>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</si>
  <si>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</si>
  <si>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</si>
  <si>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</si>
  <si>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</si>
  <si>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</si>
  <si>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</si>
  <si>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</si>
  <si>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</si>
  <si>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</si>
  <si>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</si>
  <si>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</si>
  <si>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</si>
  <si>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</si>
  <si>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</si>
  <si>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</si>
  <si>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</si>
  <si>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</si>
  <si>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</si>
  <si>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</si>
  <si>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</si>
  <si>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</si>
  <si>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</si>
  <si>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</si>
  <si>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</si>
  <si>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</si>
  <si>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</si>
  <si>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</si>
  <si>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</si>
  <si>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</si>
  <si>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</si>
  <si>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</si>
  <si>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</si>
  <si>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</si>
  <si>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</si>
  <si>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</si>
  <si>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</si>
  <si>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</si>
  <si>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</si>
  <si>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</si>
  <si>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</si>
  <si>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</si>
  <si>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</si>
  <si>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</si>
  <si>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</si>
  <si>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</si>
  <si>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</si>
  <si>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</si>
  <si>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</si>
  <si>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</si>
  <si>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</si>
  <si>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</si>
  <si>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</si>
  <si>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</si>
  <si>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</si>
  <si>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</si>
  <si>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</si>
  <si>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</si>
  <si>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</si>
  <si>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</si>
  <si>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</si>
  <si>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</si>
  <si>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</si>
  <si>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</si>
  <si>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</si>
  <si>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</si>
  <si>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</si>
  <si>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</si>
  <si>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</si>
  <si>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</si>
  <si>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</si>
  <si>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</si>
  <si>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</si>
  <si>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</si>
  <si>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</si>
  <si>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</si>
  <si>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</si>
  <si>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</si>
  <si>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</si>
  <si>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</si>
  <si>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</si>
  <si>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</si>
  <si>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</si>
  <si>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</si>
  <si>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</si>
  <si>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</si>
  <si>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</si>
  <si>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</si>
  <si>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</si>
  <si>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</si>
  <si>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</si>
  <si>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</si>
  <si>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</si>
  <si>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</si>
  <si>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</si>
  <si>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</si>
  <si>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</si>
  <si>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</si>
  <si>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</si>
  <si>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</si>
  <si>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</si>
  <si>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</si>
  <si>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</si>
  <si>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</si>
  <si>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</si>
  <si>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</si>
  <si>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</si>
  <si>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</si>
  <si>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</si>
  <si>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</si>
  <si>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</si>
  <si>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</si>
  <si>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</si>
  <si>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</si>
  <si>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</si>
  <si>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</si>
  <si>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</si>
  <si>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</si>
  <si>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</si>
  <si>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</si>
  <si>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</si>
  <si>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</si>
  <si>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</si>
  <si>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</si>
  <si>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</si>
  <si>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</si>
  <si>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</si>
  <si>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</si>
  <si>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</si>
  <si>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</si>
  <si>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</si>
  <si>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</si>
  <si>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</si>
  <si>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</si>
  <si>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</si>
  <si>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</si>
  <si>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</si>
  <si>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</si>
  <si>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</si>
  <si>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</si>
  <si>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</si>
  <si>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</si>
  <si>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</si>
  <si>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</si>
  <si>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</si>
  <si>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</si>
  <si>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</si>
  <si>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</si>
  <si>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</si>
  <si>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</si>
  <si>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</si>
  <si>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</si>
  <si>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</si>
  <si>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</si>
  <si>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</si>
  <si>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</si>
  <si>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</si>
  <si>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</si>
  <si>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</si>
  <si>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</si>
  <si>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</si>
  <si>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</si>
  <si>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</si>
  <si>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</si>
  <si>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</si>
  <si>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</si>
  <si>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</si>
  <si>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</si>
  <si>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</si>
  <si>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</si>
  <si>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</si>
  <si>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</si>
  <si>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</si>
  <si>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</si>
  <si>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</si>
  <si>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</si>
  <si>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</si>
  <si>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</si>
  <si>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</si>
  <si>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</si>
  <si>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</si>
  <si>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</si>
  <si>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</si>
  <si>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</si>
  <si>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</si>
  <si>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</si>
  <si>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</si>
  <si>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</si>
  <si>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</si>
  <si>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</si>
  <si>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</si>
  <si>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</si>
  <si>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</si>
  <si>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</si>
  <si>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</si>
  <si>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</si>
  <si>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</si>
  <si>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</si>
  <si>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</si>
  <si>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</si>
  <si>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</si>
  <si>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</si>
  <si>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</si>
  <si>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</si>
  <si>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</si>
  <si>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</si>
  <si>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</si>
  <si>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</si>
  <si>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</si>
  <si>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</si>
  <si>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</si>
  <si>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</si>
  <si>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</si>
  <si>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</si>
  <si>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</si>
  <si>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</si>
  <si>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</si>
  <si>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</si>
  <si>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</si>
  <si>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</si>
  <si>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</si>
  <si>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</si>
  <si>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</si>
  <si>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</si>
  <si>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</si>
  <si>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</si>
  <si>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</si>
  <si>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</si>
  <si>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</si>
  <si>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</si>
  <si>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</si>
  <si>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</si>
  <si>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</si>
  <si>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</si>
  <si>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</si>
  <si>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</si>
  <si>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</si>
  <si>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</si>
  <si>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</si>
  <si>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</si>
  <si>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</si>
  <si>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</si>
  <si>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</si>
  <si>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</si>
  <si>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</si>
  <si>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</si>
  <si>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</si>
  <si>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</si>
  <si>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</si>
  <si>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</si>
  <si>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</si>
  <si>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</si>
  <si>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</si>
  <si>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</si>
  <si>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</si>
  <si>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</si>
  <si>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</si>
  <si>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</si>
  <si>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</si>
  <si>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</si>
  <si>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</si>
  <si>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</si>
  <si>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</si>
  <si>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</si>
  <si>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</si>
  <si>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</si>
  <si>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</si>
  <si>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</si>
  <si>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</si>
  <si>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</si>
  <si>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</si>
  <si>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</si>
  <si>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</si>
  <si>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</si>
  <si>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</si>
  <si>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</si>
  <si>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</si>
  <si>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</si>
  <si>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</si>
  <si>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</si>
  <si>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</si>
  <si>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</si>
  <si>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</si>
  <si>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</si>
  <si>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</si>
  <si>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</si>
  <si>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</si>
  <si>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</si>
  <si>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</si>
  <si>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</si>
  <si>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</si>
  <si>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</si>
  <si>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</si>
  <si>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</si>
  <si>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</si>
  <si>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</si>
  <si>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</si>
  <si>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</si>
  <si>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</si>
  <si>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</si>
  <si>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</si>
  <si>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</si>
  <si>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</si>
  <si>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</si>
  <si>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</si>
  <si>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</si>
  <si>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</si>
  <si>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</si>
  <si>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</si>
  <si>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</si>
  <si>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</si>
  <si>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</si>
  <si>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</si>
  <si>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</si>
  <si>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</si>
  <si>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</si>
  <si>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</si>
  <si>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</si>
  <si>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</si>
  <si>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</si>
  <si>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</si>
  <si>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</si>
  <si>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</si>
  <si>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</si>
  <si>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</si>
  <si>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</si>
  <si>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</si>
  <si>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</si>
  <si>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</si>
  <si>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</si>
  <si>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</si>
  <si>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</si>
  <si>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</si>
  <si>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</si>
  <si>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</si>
  <si>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</si>
  <si>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</si>
  <si>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</si>
  <si>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</si>
  <si>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</si>
  <si>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</si>
  <si>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</si>
  <si>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</si>
  <si>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</si>
  <si>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</si>
  <si>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</si>
  <si>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</si>
  <si>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</si>
  <si>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</si>
  <si>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</si>
  <si>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</si>
  <si>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</si>
  <si>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</si>
  <si>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</si>
  <si>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</si>
  <si>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</si>
  <si>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</si>
  <si>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</si>
  <si>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</si>
  <si>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</si>
  <si>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</si>
  <si>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</si>
  <si>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</si>
  <si>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</si>
  <si>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</si>
  <si>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</si>
  <si>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</si>
  <si>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</si>
  <si>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</si>
  <si>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</si>
  <si>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</si>
  <si>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</si>
  <si>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</si>
  <si>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</si>
  <si>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</si>
  <si>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</si>
  <si>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</si>
  <si>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</si>
  <si>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</si>
  <si>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</si>
  <si>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</si>
  <si>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</si>
  <si>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</si>
  <si>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</si>
  <si>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</si>
  <si>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</si>
  <si>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</si>
  <si>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</si>
  <si>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</si>
  <si>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</si>
  <si>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</si>
  <si>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</si>
  <si>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</si>
  <si>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</si>
  <si>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</si>
  <si>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</si>
  <si>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</si>
  <si>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</si>
  <si>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</si>
  <si>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</si>
  <si>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</si>
  <si>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</si>
  <si>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</si>
  <si>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</si>
  <si>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</si>
  <si>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</si>
  <si>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</si>
  <si>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</si>
  <si>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</si>
  <si>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</si>
  <si>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</si>
  <si>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</si>
  <si>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</si>
  <si>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</si>
  <si>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</si>
  <si>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</si>
  <si>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</si>
  <si>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</si>
  <si>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</si>
  <si>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</si>
  <si>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</si>
  <si>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</si>
  <si>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</si>
  <si>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</si>
  <si>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</si>
  <si>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</si>
  <si>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</si>
  <si>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</si>
  <si>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</si>
  <si>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</si>
  <si>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</si>
  <si>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</si>
  <si>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</si>
  <si>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</si>
  <si>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</si>
  <si>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</si>
  <si>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</si>
  <si>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</si>
  <si>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</si>
  <si>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</si>
  <si>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</si>
  <si>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</si>
  <si>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</si>
  <si>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</si>
  <si>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</si>
  <si>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</si>
  <si>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</si>
  <si>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</si>
  <si>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</si>
  <si>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</si>
  <si>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</si>
  <si>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</si>
  <si>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</si>
  <si>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</si>
  <si>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</si>
  <si>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</si>
  <si>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</si>
  <si>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</si>
  <si>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</si>
  <si>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</si>
  <si>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</si>
  <si>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</si>
  <si>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</si>
  <si>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</si>
  <si>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</si>
  <si>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</si>
  <si>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</si>
  <si>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</si>
  <si>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</si>
  <si>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</si>
  <si>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</si>
  <si>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</si>
  <si>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</si>
  <si>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</si>
  <si>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</si>
  <si>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</si>
  <si>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</si>
  <si>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</si>
  <si>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</si>
  <si>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</si>
  <si>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</si>
  <si>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</si>
  <si>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</si>
  <si>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</si>
  <si>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</si>
  <si>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</si>
  <si>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</si>
  <si>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</si>
  <si>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</si>
  <si>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</si>
  <si>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</si>
  <si>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</si>
  <si>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</si>
  <si>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</si>
  <si>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</si>
  <si>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</si>
  <si>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</si>
  <si>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</si>
  <si>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</si>
  <si>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</si>
  <si>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</si>
  <si>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</si>
  <si>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</si>
  <si>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</si>
  <si>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</si>
  <si>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</si>
  <si>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</si>
  <si>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</si>
  <si>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</si>
  <si>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</si>
  <si>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</si>
  <si>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</si>
  <si>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</si>
  <si>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</si>
  <si>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</si>
  <si>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</si>
  <si>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</si>
  <si>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</si>
  <si>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</si>
  <si>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</si>
  <si>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</si>
  <si>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</si>
  <si>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</si>
  <si>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</si>
  <si>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</si>
  <si>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</si>
  <si>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</si>
  <si>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</si>
  <si>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</si>
  <si>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</si>
  <si>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</si>
  <si>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</si>
  <si>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</si>
  <si>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</si>
  <si>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</si>
  <si>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</si>
  <si>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</si>
  <si>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</si>
  <si>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</si>
  <si>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</si>
  <si>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</si>
  <si>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</si>
  <si>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</si>
  <si>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</si>
  <si>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</si>
  <si>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</si>
  <si>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</si>
  <si>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</si>
  <si>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</si>
  <si>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</si>
  <si>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</si>
  <si>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</si>
  <si>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</si>
  <si>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</si>
  <si>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</si>
  <si>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</si>
  <si>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</si>
  <si>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</si>
  <si>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</si>
  <si>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</si>
  <si>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</si>
  <si>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</si>
  <si>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</si>
  <si>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</si>
  <si>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</si>
  <si>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</si>
  <si>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</si>
  <si>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</si>
  <si>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</si>
  <si>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</si>
  <si>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</si>
  <si>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</si>
  <si>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</si>
  <si>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</si>
  <si>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</si>
  <si>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</si>
  <si>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</si>
  <si>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</si>
  <si>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</si>
  <si>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</si>
  <si>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</si>
  <si>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</si>
  <si>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</si>
  <si>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</si>
  <si>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</si>
  <si>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</si>
  <si>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</si>
  <si>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</si>
  <si>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</si>
  <si>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</si>
  <si>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</si>
  <si>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</si>
  <si>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</si>
  <si>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</si>
  <si>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</si>
  <si>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</si>
  <si>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</si>
  <si>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</si>
  <si>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</si>
  <si>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</si>
  <si>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</si>
  <si>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</si>
  <si>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</si>
  <si>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</si>
  <si>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</si>
  <si>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</si>
  <si>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</si>
  <si>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</si>
  <si>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</si>
  <si>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</si>
  <si>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</si>
  <si>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</si>
  <si>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</si>
  <si>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</si>
  <si>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</si>
  <si>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</si>
  <si>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</si>
  <si>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</si>
  <si>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</si>
  <si>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</si>
  <si>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</si>
  <si>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</si>
  <si>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</si>
  <si>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</si>
  <si>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</si>
  <si>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</si>
  <si>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</si>
  <si>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</si>
  <si>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</si>
  <si>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</si>
  <si>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</si>
  <si>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</si>
  <si>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</si>
  <si>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</si>
  <si>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</si>
  <si>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</si>
  <si>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</si>
  <si>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</si>
  <si>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</si>
  <si>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</si>
  <si>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</si>
  <si>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</si>
  <si>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</si>
  <si>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</si>
  <si>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</si>
  <si>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</si>
  <si>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</si>
  <si>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</si>
  <si>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</si>
  <si>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</si>
  <si>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</si>
  <si>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</si>
  <si>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</si>
  <si>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</si>
  <si>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</si>
  <si>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</si>
  <si>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</si>
  <si>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</si>
  <si>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</si>
  <si>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</si>
  <si>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</si>
  <si>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</si>
  <si>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</si>
  <si>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</si>
  <si>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</si>
  <si>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</si>
  <si>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</si>
  <si>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</si>
  <si>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</si>
  <si>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</si>
  <si>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</si>
  <si>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</si>
  <si>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</si>
  <si>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</si>
  <si>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</si>
  <si>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</si>
  <si>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</si>
  <si>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</si>
  <si>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</si>
  <si>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</si>
  <si>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</si>
  <si>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</si>
  <si>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</si>
  <si>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</si>
  <si>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</si>
  <si>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</si>
  <si>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</si>
  <si>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</si>
  <si>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</si>
  <si>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</si>
  <si>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</si>
  <si>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</si>
  <si>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</si>
  <si>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</si>
  <si>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</si>
  <si>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</si>
  <si>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</si>
  <si>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</si>
  <si>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</si>
  <si>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</si>
  <si>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</si>
  <si>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</si>
  <si>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</si>
  <si>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</si>
  <si>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</si>
  <si>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</si>
  <si>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</si>
  <si>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</si>
  <si>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</si>
  <si>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</si>
  <si>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</si>
  <si>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</si>
  <si>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</si>
  <si>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</si>
  <si>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</si>
  <si>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</si>
  <si>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</si>
  <si>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</si>
  <si>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</si>
  <si>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</si>
  <si>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</si>
  <si>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</si>
  <si>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</si>
  <si>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</si>
  <si>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</si>
  <si>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</si>
  <si>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</si>
  <si>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</si>
  <si>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</si>
  <si>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</si>
  <si>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</si>
  <si>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</si>
  <si>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</si>
  <si>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</si>
  <si>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</si>
  <si>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</si>
  <si>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</si>
  <si>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</si>
  <si>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</si>
  <si>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</si>
  <si>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</si>
  <si>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</si>
  <si>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</si>
  <si>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</si>
  <si>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</si>
  <si>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</si>
  <si>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</si>
  <si>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</si>
  <si>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</si>
  <si>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</si>
  <si>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</si>
  <si>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</si>
  <si>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</si>
  <si>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</si>
  <si>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</si>
  <si>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</si>
  <si>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</si>
  <si>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</si>
  <si>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</si>
  <si>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</si>
  <si>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</si>
  <si>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</si>
  <si>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</si>
  <si>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</si>
  <si>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</si>
  <si>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</si>
  <si>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</si>
  <si>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</si>
  <si>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</si>
  <si>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</si>
  <si>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</si>
  <si>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</si>
  <si>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</si>
  <si>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</si>
  <si>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</si>
  <si>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</si>
  <si>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</si>
  <si>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</si>
  <si>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</si>
  <si>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</si>
  <si>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</si>
  <si>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</si>
  <si>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</si>
  <si>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</si>
  <si>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</si>
  <si>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</si>
  <si>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</si>
  <si>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</si>
  <si>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</si>
  <si>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</si>
  <si>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</si>
  <si>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</si>
  <si>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</si>
  <si>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</si>
  <si>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</si>
  <si>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</si>
  <si>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</si>
  <si>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</si>
  <si>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</si>
  <si>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</si>
  <si>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</si>
  <si>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</si>
  <si>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</si>
  <si>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</si>
  <si>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</si>
  <si>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</si>
  <si>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</si>
  <si>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</si>
  <si>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</si>
  <si>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</si>
  <si>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</si>
  <si>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</si>
  <si>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</si>
  <si>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</si>
  <si>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</si>
  <si>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</si>
  <si>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</si>
  <si>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</si>
  <si>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</si>
  <si>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</si>
  <si>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</si>
  <si>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</si>
  <si>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</si>
  <si>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</si>
  <si>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</si>
  <si>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</si>
  <si>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</si>
  <si>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</si>
  <si>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</si>
  <si>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</si>
  <si>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</si>
  <si>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</si>
  <si>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</si>
  <si>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</si>
  <si>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</si>
  <si>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</si>
  <si>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</si>
  <si>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</si>
  <si>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</si>
  <si>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</si>
  <si>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</si>
  <si>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</si>
  <si>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</si>
  <si>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</si>
  <si>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</si>
  <si>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</si>
  <si>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</si>
  <si>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</si>
  <si>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</si>
  <si>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</si>
  <si>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</si>
  <si>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</si>
  <si>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</si>
  <si>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</si>
  <si>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</si>
  <si>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</si>
  <si>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</si>
  <si>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</si>
  <si>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</si>
  <si>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</si>
  <si>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</si>
  <si>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</si>
  <si>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</si>
  <si>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</si>
  <si>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</si>
  <si>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</si>
  <si>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</si>
  <si>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</si>
  <si>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</si>
  <si>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</si>
  <si>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</si>
  <si>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</si>
  <si>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</si>
  <si>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</si>
  <si>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</si>
  <si>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</si>
  <si>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</si>
  <si>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</si>
  <si>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</si>
  <si>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</si>
  <si>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</si>
  <si>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</si>
  <si>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</si>
  <si>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</si>
  <si>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</si>
  <si>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</si>
  <si>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</si>
  <si>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</si>
  <si>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</si>
  <si>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</si>
  <si>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</si>
  <si>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</si>
  <si>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</si>
  <si>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</si>
  <si>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</si>
  <si>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</si>
  <si>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</si>
  <si>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</si>
  <si>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</si>
  <si>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</si>
  <si>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</si>
  <si>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</si>
  <si>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</si>
  <si>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</si>
  <si>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</si>
  <si>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</si>
  <si>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</si>
  <si>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</si>
  <si>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</si>
  <si>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</si>
  <si>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</si>
  <si>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</si>
  <si>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</si>
  <si>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</si>
  <si>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</si>
  <si>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</si>
  <si>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</si>
  <si>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</si>
  <si>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</si>
  <si>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</si>
  <si>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</si>
  <si>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</si>
  <si>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</si>
  <si>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</si>
  <si>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</si>
  <si>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</si>
  <si>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</si>
  <si>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</si>
  <si>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</si>
  <si>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</si>
  <si>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</si>
  <si>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</si>
  <si>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</si>
  <si>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</si>
  <si>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</si>
  <si>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</si>
  <si>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</si>
  <si>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</si>
  <si>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</si>
  <si>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</si>
  <si>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</si>
  <si>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</si>
  <si>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</si>
  <si>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</si>
  <si>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</si>
  <si>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</si>
  <si>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</si>
  <si>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</si>
  <si>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</si>
  <si>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</si>
  <si>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</si>
  <si>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</si>
  <si>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</si>
  <si>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</si>
  <si>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</si>
  <si>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</si>
  <si>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</si>
  <si>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</si>
  <si>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</si>
  <si>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</si>
  <si>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</si>
  <si>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</si>
  <si>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</si>
  <si>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</si>
  <si>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</si>
  <si>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</si>
  <si>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</si>
  <si>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</si>
  <si>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</si>
  <si>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</si>
  <si>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</si>
  <si>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</si>
  <si>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</si>
  <si>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</si>
  <si>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</si>
  <si>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</si>
  <si>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</si>
  <si>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</si>
  <si>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</si>
  <si>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</si>
  <si>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</si>
  <si>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</si>
  <si>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</si>
  <si>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</si>
  <si>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</si>
  <si>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</si>
  <si>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</si>
  <si>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</si>
  <si>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</si>
  <si>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</si>
  <si>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</si>
  <si>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</si>
  <si>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</si>
  <si>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</si>
  <si>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</si>
  <si>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</si>
  <si>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</si>
  <si>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</si>
  <si>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</si>
  <si>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</si>
  <si>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</si>
  <si>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</si>
  <si>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</si>
  <si>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</si>
  <si>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</si>
  <si>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</si>
  <si>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</si>
  <si>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</si>
  <si>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</si>
  <si>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</si>
  <si>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</si>
  <si>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</si>
  <si>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</si>
  <si>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</si>
  <si>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</si>
  <si>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</si>
  <si>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</si>
  <si>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</si>
  <si>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</si>
  <si>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</si>
  <si>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</si>
  <si>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</si>
  <si>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</si>
  <si>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</si>
  <si>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</si>
  <si>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</si>
  <si>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</si>
  <si>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</si>
  <si>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</si>
  <si>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</si>
  <si>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</si>
  <si>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</si>
  <si>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</si>
  <si>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</si>
  <si>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</si>
  <si>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</si>
  <si>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</si>
  <si>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</si>
  <si>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</si>
  <si>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</si>
  <si>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</si>
  <si>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</si>
  <si>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</si>
  <si>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</si>
  <si>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</si>
  <si>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</si>
  <si>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</si>
  <si>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</si>
  <si>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</si>
  <si>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</si>
  <si>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</si>
  <si>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</si>
  <si>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</si>
  <si>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</si>
  <si>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</si>
  <si>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</si>
  <si>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</si>
  <si>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</si>
  <si>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</si>
  <si>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</si>
  <si>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</si>
  <si>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</si>
  <si>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</si>
  <si>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</si>
  <si>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</si>
  <si>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</si>
  <si>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</si>
  <si>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</si>
  <si>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</si>
  <si>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</si>
  <si>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</si>
  <si>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</si>
  <si>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</si>
  <si>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</si>
  <si>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</si>
  <si>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</si>
  <si>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</si>
  <si>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</si>
  <si>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</si>
  <si>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</si>
  <si>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</si>
  <si>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</si>
  <si>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</si>
  <si>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</si>
  <si>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</si>
  <si>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</si>
  <si>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</si>
  <si>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</si>
  <si>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</si>
  <si>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</si>
  <si>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</si>
  <si>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</si>
  <si>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</si>
  <si>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</si>
  <si>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</si>
  <si>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</si>
  <si>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</si>
  <si>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</si>
  <si>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</si>
  <si>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</si>
  <si>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</si>
  <si>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</si>
  <si>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</si>
  <si>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</si>
  <si>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</si>
  <si>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</si>
  <si>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</si>
  <si>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</si>
  <si>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</si>
  <si>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</si>
  <si>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</si>
  <si>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</si>
  <si>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</si>
  <si>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</si>
  <si>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</si>
  <si>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</si>
  <si>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</si>
  <si>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</si>
  <si>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</si>
  <si>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</si>
  <si>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</si>
  <si>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</si>
  <si>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</si>
  <si>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</si>
  <si>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</si>
  <si>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</si>
  <si>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</si>
  <si>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</si>
  <si>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</si>
  <si>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</si>
  <si>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</si>
  <si>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</si>
  <si>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</si>
  <si>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</si>
  <si>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</si>
  <si>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</si>
  <si>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</si>
  <si>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</si>
  <si>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</si>
  <si>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</si>
  <si>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</si>
  <si>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</si>
  <si>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</si>
  <si>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</si>
  <si>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</si>
  <si>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</si>
  <si>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</si>
  <si>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</si>
  <si>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</si>
  <si>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</si>
  <si>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</si>
  <si>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</si>
  <si>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</si>
  <si>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</si>
  <si>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</si>
  <si>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</si>
  <si>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</si>
  <si>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</si>
  <si>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</si>
  <si>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</si>
  <si>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</si>
  <si>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</si>
  <si>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</si>
  <si>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</si>
  <si>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</si>
  <si>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</si>
  <si>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</si>
  <si>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</si>
  <si>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</si>
  <si>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</si>
  <si>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</si>
  <si>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</si>
  <si>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</si>
  <si>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</si>
  <si>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</si>
  <si>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</si>
  <si>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</si>
  <si>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</si>
  <si>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</si>
  <si>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</si>
  <si>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</si>
  <si>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</si>
  <si>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</si>
  <si>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</si>
  <si>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</si>
  <si>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</si>
  <si>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</si>
  <si>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</si>
  <si>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</si>
  <si>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</si>
  <si>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</si>
  <si>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</si>
  <si>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</si>
  <si>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</si>
  <si>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</si>
  <si>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</si>
  <si>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</si>
  <si>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</si>
  <si>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</si>
  <si>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</si>
  <si>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</si>
  <si>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</si>
  <si>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</si>
  <si>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</si>
  <si>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</si>
  <si>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</si>
  <si>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</si>
  <si>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</si>
  <si>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</si>
  <si>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</si>
  <si>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</si>
  <si>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</si>
  <si>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</si>
  <si>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</si>
  <si>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</si>
  <si>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</si>
  <si>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</si>
  <si>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</si>
  <si>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</si>
  <si>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</si>
  <si>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</si>
  <si>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</si>
  <si>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</si>
  <si>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</si>
  <si>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</si>
  <si>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</si>
  <si>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</si>
  <si>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</si>
  <si>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</si>
  <si>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</si>
  <si>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</si>
  <si>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</si>
  <si>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</si>
  <si>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</si>
  <si>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</si>
  <si>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</si>
  <si>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</si>
  <si>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</si>
  <si>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</si>
  <si>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</si>
  <si>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</si>
  <si>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</si>
  <si>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</si>
  <si>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</si>
  <si>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</si>
  <si>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</si>
  <si>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</si>
  <si>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</si>
  <si>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</si>
  <si>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</si>
  <si>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</si>
  <si>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</si>
  <si>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</si>
  <si>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</si>
  <si>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</si>
  <si>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</si>
  <si>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</si>
  <si>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</si>
  <si>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</si>
  <si>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</si>
  <si>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</si>
  <si>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</si>
  <si>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</si>
  <si>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</si>
  <si>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</si>
  <si>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</si>
  <si>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</si>
  <si>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</si>
  <si>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</si>
  <si>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</si>
  <si>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</si>
  <si>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</si>
  <si>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</si>
  <si>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</si>
  <si>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</si>
  <si>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</si>
  <si>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</si>
  <si>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</si>
  <si>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</si>
  <si>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</si>
  <si>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</si>
  <si>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</si>
  <si>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</si>
  <si>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</si>
  <si>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</si>
  <si>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</si>
  <si>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</si>
  <si>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</si>
  <si>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</si>
  <si>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</si>
  <si>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</si>
  <si>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</si>
  <si>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</si>
  <si>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</si>
  <si>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</si>
  <si>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</si>
  <si>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</si>
  <si>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</si>
  <si>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</si>
  <si>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</si>
  <si>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</si>
  <si>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</si>
  <si>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</si>
  <si>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</si>
  <si>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</si>
  <si>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</si>
  <si>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</si>
  <si>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</si>
  <si>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</si>
  <si>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</si>
  <si>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</si>
  <si>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</si>
  <si>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</si>
  <si>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</si>
  <si>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</si>
  <si>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</si>
  <si>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</si>
  <si>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</si>
  <si>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</si>
  <si>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</si>
  <si>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</si>
  <si>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</si>
  <si>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</si>
  <si>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</si>
  <si>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</si>
  <si>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</si>
  <si>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</si>
  <si>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</si>
  <si>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</si>
  <si>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</si>
  <si>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</si>
  <si>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</si>
  <si>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</si>
  <si>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</si>
  <si>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</si>
  <si>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</si>
  <si>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</si>
  <si>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</si>
  <si>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</si>
  <si>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</si>
  <si>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</si>
  <si>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</si>
  <si>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</si>
  <si>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</si>
  <si>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</si>
  <si>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</si>
  <si>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</si>
  <si>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</si>
  <si>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</si>
  <si>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</si>
  <si>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</si>
  <si>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</si>
  <si>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</si>
  <si>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</si>
  <si>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</si>
  <si>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</si>
  <si>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</si>
  <si>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</si>
  <si>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</si>
  <si>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</si>
  <si>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</si>
  <si>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</si>
  <si>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</si>
  <si>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</si>
  <si>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</si>
  <si>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</si>
  <si>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</si>
  <si>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</si>
  <si>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</si>
  <si>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</si>
  <si>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</si>
  <si>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</si>
  <si>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</si>
  <si>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</si>
  <si>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</si>
  <si>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</si>
  <si>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</si>
  <si>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</si>
  <si>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</si>
  <si>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</si>
  <si>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</si>
  <si>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</si>
  <si>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</si>
  <si>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</si>
  <si>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</si>
  <si>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</si>
  <si>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</si>
  <si>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</si>
  <si>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</si>
  <si>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</si>
  <si>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</si>
  <si>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</si>
  <si>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</si>
  <si>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</si>
  <si>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</si>
  <si>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</si>
  <si>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</si>
  <si>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</si>
  <si>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</si>
  <si>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</si>
  <si>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</si>
  <si>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</si>
  <si>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</si>
  <si>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</si>
  <si>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</si>
  <si>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</si>
  <si>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</si>
  <si>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</si>
  <si>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</si>
  <si>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</si>
  <si>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</si>
  <si>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</si>
  <si>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</si>
  <si>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</si>
  <si>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</si>
  <si>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</si>
  <si>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</si>
  <si>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</si>
  <si>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</si>
  <si>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</si>
  <si>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</si>
  <si>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</si>
  <si>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</si>
  <si>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</si>
  <si>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</si>
  <si>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</si>
  <si>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</si>
  <si>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</si>
  <si>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</si>
  <si>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</si>
  <si>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</si>
  <si>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</si>
  <si>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</si>
  <si>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</si>
  <si>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</si>
  <si>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</si>
  <si>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</si>
  <si>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</si>
  <si>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</si>
  <si>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</si>
  <si>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</si>
  <si>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</si>
  <si>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</si>
  <si>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</si>
  <si>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</si>
  <si>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</si>
  <si>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</si>
  <si>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</si>
  <si>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</si>
  <si>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</si>
  <si>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</si>
  <si>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</si>
  <si>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</si>
  <si>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</si>
  <si>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</si>
  <si>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</si>
  <si>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</si>
  <si>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</si>
  <si>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</si>
  <si>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</si>
  <si>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</si>
  <si>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</si>
  <si>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</si>
  <si>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</si>
  <si>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</si>
  <si>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</si>
  <si>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</si>
  <si>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</si>
  <si>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</si>
  <si>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</si>
  <si>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</si>
  <si>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</si>
  <si>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</si>
  <si>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</si>
  <si>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</si>
  <si>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</si>
  <si>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</si>
  <si>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</si>
  <si>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</si>
  <si>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</si>
  <si>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</si>
  <si>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</si>
  <si>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</si>
  <si>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</si>
  <si>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</si>
  <si>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</si>
  <si>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</si>
  <si>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</si>
  <si>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</si>
  <si>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</si>
  <si>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</si>
  <si>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</si>
  <si>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</si>
  <si>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</si>
  <si>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</si>
  <si>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</si>
  <si>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</si>
  <si>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</si>
  <si>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</si>
  <si>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</si>
  <si>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</si>
  <si>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</si>
  <si>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</si>
  <si>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</si>
  <si>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</si>
  <si>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</si>
  <si>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</si>
  <si>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</si>
  <si>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</si>
  <si>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</si>
  <si>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</si>
  <si>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</si>
  <si>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</si>
  <si>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</si>
  <si>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</si>
  <si>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</si>
  <si>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</si>
  <si>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</si>
  <si>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</si>
  <si>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</si>
  <si>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</si>
  <si>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</si>
  <si>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</si>
  <si>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</si>
  <si>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</si>
  <si>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</si>
  <si>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</si>
  <si>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</si>
  <si>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</si>
  <si>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</si>
  <si>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</si>
  <si>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</si>
  <si>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</si>
  <si>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</si>
  <si>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</si>
  <si>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</si>
  <si>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</si>
  <si>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</si>
  <si>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</si>
  <si>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</si>
  <si>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</si>
  <si>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</si>
  <si>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</si>
  <si>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</si>
  <si>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</si>
  <si>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</si>
  <si>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</si>
  <si>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</si>
  <si>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</si>
  <si>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</si>
  <si>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</si>
  <si>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</si>
  <si>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</si>
  <si>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</si>
  <si>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</si>
  <si>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</si>
  <si>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</si>
  <si>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</si>
  <si>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</si>
  <si>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</si>
  <si>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</si>
  <si>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</si>
  <si>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</si>
  <si>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</si>
  <si>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</si>
  <si>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</si>
  <si>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</si>
  <si>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</si>
  <si>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</si>
  <si>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</si>
  <si>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</si>
  <si>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</si>
  <si>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</si>
  <si>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</si>
  <si>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</si>
  <si>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</si>
  <si>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</si>
  <si>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</si>
  <si>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</si>
  <si>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</si>
  <si>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</si>
  <si>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</si>
  <si>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</si>
  <si>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</si>
  <si>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</si>
  <si>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</si>
  <si>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</si>
  <si>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</si>
  <si>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</si>
  <si>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</si>
  <si>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</si>
  <si>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</si>
  <si>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</si>
  <si>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</si>
  <si>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</si>
  <si>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</si>
  <si>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</si>
  <si>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</si>
  <si>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</si>
  <si>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</si>
  <si>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</si>
  <si>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</si>
  <si>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</si>
  <si>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</si>
  <si>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</si>
  <si>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</si>
  <si>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</si>
  <si>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</si>
  <si>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</si>
  <si>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</si>
  <si>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</si>
  <si>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</si>
  <si>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</si>
  <si>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</si>
  <si>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</si>
  <si>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</si>
  <si>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</si>
  <si>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</si>
  <si>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</si>
  <si>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</si>
  <si>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</si>
  <si>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</si>
  <si>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</si>
  <si>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</si>
  <si>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</si>
  <si>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</si>
  <si>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</si>
  <si>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</si>
  <si>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</si>
  <si>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</si>
  <si>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</si>
  <si>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</si>
  <si>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</si>
  <si>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</si>
  <si>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</si>
  <si>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</si>
  <si>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</si>
  <si>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</si>
  <si>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</si>
  <si>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</si>
  <si>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</si>
  <si>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</si>
  <si>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</si>
  <si>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</si>
  <si>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</si>
  <si>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</si>
  <si>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</si>
  <si>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</si>
  <si>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</si>
  <si>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</si>
  <si>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</si>
  <si>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</si>
  <si>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</si>
  <si>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</si>
  <si>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</si>
  <si>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</si>
  <si>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</si>
  <si>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</si>
  <si>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</si>
  <si>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</si>
  <si>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</si>
  <si>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</si>
  <si>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</si>
  <si>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</si>
  <si>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</si>
  <si>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</si>
  <si>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</si>
  <si>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</si>
  <si>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</si>
  <si>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</si>
  <si>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</si>
  <si>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</si>
  <si>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</si>
  <si>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</si>
  <si>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</si>
  <si>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</si>
  <si>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</si>
  <si>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</si>
  <si>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</si>
  <si>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</si>
  <si>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</si>
  <si>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</si>
  <si>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</si>
  <si>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</si>
  <si>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</si>
  <si>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</si>
  <si>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</si>
  <si>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</si>
  <si>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</si>
  <si>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</si>
  <si>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</si>
  <si>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</si>
  <si>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</si>
  <si>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</si>
  <si>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</si>
  <si>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</si>
  <si>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</si>
  <si>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</si>
  <si>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</si>
  <si>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</si>
  <si>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</si>
  <si>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</si>
  <si>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</si>
  <si>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</si>
  <si>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</si>
  <si>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</si>
  <si>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</si>
  <si>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</si>
  <si>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</si>
  <si>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</si>
  <si>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</si>
  <si>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</si>
  <si>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</si>
  <si>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</si>
  <si>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</si>
  <si>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</si>
  <si>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</si>
  <si>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</si>
  <si>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</si>
  <si>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</si>
  <si>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</si>
  <si>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</si>
  <si>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</si>
  <si>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</si>
  <si>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</si>
  <si>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</si>
  <si>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</si>
  <si>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</si>
  <si>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</si>
  <si>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</si>
  <si>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</si>
  <si>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</si>
  <si>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</si>
  <si>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</si>
  <si>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</si>
  <si>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</si>
  <si>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</si>
  <si>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</si>
  <si>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</si>
  <si>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</si>
  <si>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</si>
  <si>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</si>
  <si>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</si>
  <si>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</si>
  <si>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</si>
  <si>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</si>
  <si>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</si>
  <si>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</si>
  <si>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</si>
  <si>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</si>
  <si>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</si>
  <si>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</si>
  <si>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</si>
  <si>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</si>
  <si>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</si>
  <si>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</si>
  <si>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</si>
  <si>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</si>
  <si>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</si>
  <si>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</si>
  <si>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</si>
  <si>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</si>
  <si>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</si>
  <si>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</si>
  <si>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</si>
  <si>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</si>
  <si>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</si>
  <si>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</si>
  <si>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</si>
  <si>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</si>
  <si>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</si>
  <si>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</si>
  <si>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</si>
  <si>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</si>
  <si>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</si>
  <si>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</si>
  <si>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</si>
  <si>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</si>
  <si>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</si>
  <si>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</si>
  <si>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</si>
  <si>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</si>
  <si>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</si>
  <si>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</si>
  <si>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</si>
  <si>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</si>
  <si>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</si>
  <si>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</si>
  <si>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</si>
  <si>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</si>
  <si>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</si>
  <si>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</si>
  <si>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</si>
  <si>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</si>
  <si>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</si>
  <si>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</si>
  <si>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</si>
  <si>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</si>
  <si>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</si>
  <si>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</si>
  <si>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</si>
  <si>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</si>
  <si>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</si>
  <si>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</si>
  <si>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</si>
  <si>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</si>
  <si>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</si>
  <si>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</si>
  <si>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</si>
  <si>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</si>
  <si>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</si>
  <si>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</si>
  <si>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</si>
  <si>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</si>
  <si>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</si>
  <si>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</si>
  <si>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</si>
  <si>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</si>
  <si>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</si>
  <si>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</si>
  <si>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</si>
  <si>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</si>
  <si>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</si>
  <si>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</si>
  <si>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</si>
  <si>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</si>
  <si>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</si>
  <si>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</si>
  <si>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</si>
  <si>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</si>
  <si>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</si>
  <si>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</si>
  <si>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</si>
  <si>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</si>
  <si>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</si>
  <si>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</si>
  <si>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</si>
  <si>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</si>
  <si>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</si>
  <si>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</si>
  <si>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</si>
  <si>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</si>
  <si>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</si>
  <si>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</si>
  <si>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</si>
  <si>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</si>
  <si>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</si>
  <si>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</si>
  <si>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</si>
  <si>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</si>
  <si>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</si>
  <si>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</si>
  <si>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</si>
  <si>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</si>
  <si>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</si>
  <si>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</si>
  <si>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</si>
  <si>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</si>
  <si>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</si>
  <si>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</si>
  <si>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</si>
  <si>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</si>
  <si>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</si>
  <si>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</si>
  <si>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</si>
  <si>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</si>
  <si>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</si>
  <si>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</si>
  <si>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</si>
  <si>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</si>
  <si>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</si>
  <si>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</si>
  <si>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</si>
  <si>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</si>
  <si>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</si>
  <si>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</si>
  <si>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</si>
  <si>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</si>
  <si>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</si>
  <si>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</si>
  <si>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</si>
  <si>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</si>
  <si>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</si>
  <si>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</si>
  <si>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</si>
  <si>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</si>
  <si>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</si>
  <si>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</si>
  <si>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</si>
  <si>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</si>
  <si>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</si>
  <si>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</si>
  <si>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</si>
  <si>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</si>
  <si>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</si>
  <si>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</si>
  <si>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</si>
  <si>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</si>
  <si>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</si>
  <si>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</si>
  <si>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</si>
  <si>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</si>
  <si>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</si>
  <si>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</si>
  <si>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</si>
  <si>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</si>
  <si>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</si>
  <si>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</si>
  <si>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</si>
  <si>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</si>
  <si>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</si>
  <si>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</si>
  <si>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</si>
  <si>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</si>
  <si>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</si>
  <si>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</si>
  <si>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</si>
  <si>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</si>
  <si>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</si>
  <si>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</si>
  <si>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</si>
  <si>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</si>
  <si>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</si>
  <si>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</si>
  <si>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</si>
  <si>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</si>
  <si>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</si>
  <si>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</si>
  <si>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</si>
  <si>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</si>
  <si>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</si>
  <si>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</si>
  <si>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</si>
  <si>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</si>
  <si>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</si>
  <si>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</si>
  <si>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</si>
  <si>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</si>
  <si>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</si>
  <si>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</si>
  <si>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</si>
  <si>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</si>
  <si>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</si>
  <si>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</si>
  <si>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</si>
  <si>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</si>
  <si>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</si>
  <si>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</si>
  <si>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</si>
  <si>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</si>
  <si>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</si>
  <si>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</si>
  <si>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</si>
  <si>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</si>
  <si>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</si>
  <si>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</si>
  <si>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</si>
  <si>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</si>
  <si>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</si>
  <si>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</si>
  <si>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</si>
  <si>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</si>
  <si>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</si>
  <si>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</si>
  <si>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</si>
  <si>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</si>
  <si>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</si>
  <si>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</si>
  <si>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</si>
  <si>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</si>
  <si>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</si>
  <si>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</si>
  <si>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</si>
  <si>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</si>
  <si>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</si>
  <si>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</si>
  <si>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</si>
  <si>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</si>
  <si>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</si>
  <si>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</si>
  <si>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</si>
  <si>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</si>
  <si>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</si>
  <si>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</si>
  <si>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</si>
  <si>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</si>
  <si>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</si>
  <si>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</si>
  <si>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</si>
  <si>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</si>
  <si>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</si>
  <si>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</si>
  <si>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</si>
  <si>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</si>
  <si>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</si>
  <si>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</si>
  <si>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</si>
  <si>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</si>
  <si>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</si>
  <si>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</si>
  <si>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</si>
  <si>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</si>
  <si>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</si>
  <si>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</si>
  <si>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</si>
  <si>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</si>
  <si>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</si>
  <si>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</si>
  <si>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</si>
  <si>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</si>
  <si>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</si>
  <si>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</si>
  <si>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</si>
  <si>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</si>
  <si>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</si>
  <si>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</si>
  <si>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</si>
  <si>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</si>
  <si>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</si>
  <si>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</si>
  <si>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</si>
  <si>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</si>
  <si>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</si>
  <si>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</si>
  <si>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</si>
  <si>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</si>
  <si>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</si>
  <si>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</si>
  <si>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</si>
  <si>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</si>
  <si>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</si>
  <si>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</si>
  <si>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</si>
  <si>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</si>
  <si>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</si>
  <si>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</si>
  <si>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</si>
  <si>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</si>
  <si>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</si>
  <si>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</si>
  <si>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</si>
  <si>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</si>
  <si>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</si>
  <si>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</si>
  <si>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</si>
  <si>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</si>
  <si>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</si>
  <si>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</si>
  <si>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</si>
  <si>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</si>
  <si>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</si>
  <si>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</si>
  <si>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</si>
  <si>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</si>
  <si>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</si>
  <si>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</si>
  <si>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</si>
  <si>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</si>
  <si>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</si>
  <si>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</si>
  <si>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</si>
  <si>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</si>
  <si>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</si>
  <si>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</si>
  <si>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</si>
  <si>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</si>
  <si>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</si>
  <si>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</si>
  <si>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</si>
  <si>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</si>
  <si>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</si>
  <si>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</si>
  <si>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</si>
  <si>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</si>
  <si>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</si>
  <si>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</si>
  <si>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</si>
  <si>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</si>
  <si>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</si>
  <si>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</si>
  <si>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</si>
  <si>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</si>
  <si>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</si>
  <si>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</si>
  <si>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</si>
  <si>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</si>
  <si>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</si>
  <si>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</si>
  <si>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</si>
  <si>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</si>
  <si>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</si>
  <si>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</si>
  <si>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</si>
  <si>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</si>
  <si>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</si>
  <si>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</si>
  <si>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</si>
  <si>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</si>
  <si>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</si>
  <si>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</si>
  <si>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</si>
  <si>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</si>
  <si>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</si>
  <si>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</si>
  <si>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</si>
  <si>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</si>
  <si>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</si>
  <si>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</si>
  <si>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</si>
  <si>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</si>
  <si>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</si>
  <si>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</si>
  <si>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</si>
  <si>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</si>
  <si>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</si>
  <si>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</si>
  <si>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</si>
  <si>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</si>
  <si>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</si>
  <si>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</si>
  <si>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</si>
  <si>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</si>
  <si>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</si>
  <si>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</si>
  <si>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</si>
  <si>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</si>
  <si>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</si>
  <si>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</si>
  <si>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</si>
  <si>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</si>
  <si>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</si>
  <si>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</si>
  <si>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</si>
  <si>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</si>
  <si>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</si>
  <si>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</si>
  <si>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</si>
  <si>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</si>
  <si>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</si>
  <si>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</si>
  <si>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</si>
  <si>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</si>
  <si>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</si>
  <si>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</si>
  <si>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</si>
  <si>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</si>
  <si>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</si>
  <si>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</si>
  <si>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</si>
  <si>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</si>
  <si>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</si>
  <si>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</si>
  <si>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</si>
  <si>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</si>
  <si>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</si>
  <si>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</si>
  <si>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</si>
  <si>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</si>
  <si>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</si>
  <si>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</si>
  <si>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</si>
  <si>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</si>
  <si>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</si>
  <si>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</si>
  <si>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</si>
  <si>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</si>
  <si>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</si>
  <si>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</si>
  <si>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</si>
  <si>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</si>
  <si>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</si>
  <si>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</si>
  <si>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</si>
  <si>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</si>
  <si>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</si>
  <si>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</si>
  <si>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</si>
  <si>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</si>
  <si>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</si>
  <si>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</si>
  <si>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</si>
  <si>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</si>
  <si>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</si>
  <si>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</si>
  <si>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</si>
  <si>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</si>
  <si>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</si>
  <si>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</si>
  <si>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</si>
  <si>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</si>
  <si>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</si>
  <si>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</si>
  <si>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</si>
  <si>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</si>
  <si>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</si>
  <si>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</si>
  <si>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</si>
  <si>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</si>
  <si>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</si>
  <si>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</si>
  <si>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</si>
  <si>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</si>
  <si>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</si>
  <si>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</si>
  <si>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</si>
  <si>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</si>
  <si>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</si>
  <si>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</si>
  <si>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</si>
  <si>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</si>
  <si>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</si>
  <si>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</si>
  <si>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</si>
  <si>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</si>
  <si>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</si>
  <si>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</si>
  <si>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</si>
  <si>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</si>
  <si>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</si>
  <si>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</si>
  <si>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</si>
  <si>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</si>
  <si>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</si>
  <si>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</si>
  <si>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</si>
  <si>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</si>
  <si>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</si>
  <si>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</si>
  <si>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</si>
  <si>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</si>
  <si>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</si>
  <si>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</si>
  <si>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</si>
  <si>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</si>
  <si>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</si>
  <si>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</si>
  <si>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</si>
  <si>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</si>
  <si>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</si>
  <si>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</si>
  <si>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</si>
  <si>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</si>
  <si>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</si>
  <si>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</si>
  <si>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</si>
  <si>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</si>
  <si>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</si>
  <si>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</si>
  <si>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</si>
  <si>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</si>
  <si>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</si>
  <si>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</si>
  <si>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</si>
  <si>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</si>
  <si>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</si>
  <si>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</si>
  <si>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</si>
  <si>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</si>
  <si>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</si>
  <si>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</si>
  <si>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</si>
  <si>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</si>
  <si>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</si>
  <si>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</si>
  <si>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</si>
  <si>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</si>
  <si>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</si>
  <si>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</si>
  <si>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</si>
  <si>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</si>
  <si>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</si>
  <si>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</si>
  <si>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</si>
  <si>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</si>
  <si>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</si>
  <si>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</si>
  <si>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</si>
  <si>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</si>
  <si>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</si>
  <si>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</si>
  <si>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</si>
  <si>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</si>
  <si>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</si>
  <si>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</si>
  <si>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</si>
  <si>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</si>
  <si>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</si>
  <si>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</si>
  <si>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</si>
  <si>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</si>
  <si>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</si>
  <si>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</si>
  <si>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</si>
  <si>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</si>
  <si>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</si>
  <si>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</si>
  <si>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</si>
  <si>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</si>
  <si>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</si>
  <si>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</si>
  <si>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</si>
  <si>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</si>
  <si>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</si>
  <si>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</si>
  <si>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</si>
  <si>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</si>
  <si>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</si>
  <si>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</si>
  <si>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</si>
  <si>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</si>
  <si>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</si>
  <si>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</si>
  <si>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</si>
  <si>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</si>
  <si>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</si>
  <si>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</si>
  <si>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</si>
  <si>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</si>
  <si>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</si>
  <si>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</si>
  <si>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</si>
  <si>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</si>
  <si>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</si>
  <si>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</si>
  <si>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</si>
  <si>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</si>
  <si>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</si>
  <si>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</si>
  <si>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</si>
  <si>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</si>
  <si>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</si>
  <si>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</si>
  <si>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</si>
  <si>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</si>
  <si>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</si>
  <si>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</si>
  <si>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</si>
  <si>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</si>
  <si>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</si>
  <si>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</si>
  <si>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</si>
  <si>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</si>
  <si>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</si>
  <si>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</si>
  <si>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</si>
  <si>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</si>
  <si>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</si>
  <si>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</si>
  <si>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</si>
  <si>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</si>
  <si>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</si>
  <si>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</si>
  <si>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</si>
  <si>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</si>
  <si>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</si>
  <si>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</si>
  <si>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</si>
  <si>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</si>
  <si>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</si>
  <si>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</si>
  <si>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</si>
  <si>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</si>
  <si>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</si>
  <si>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</si>
  <si>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</si>
  <si>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</si>
  <si>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</si>
  <si>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</si>
  <si>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</si>
  <si>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</si>
  <si>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</si>
  <si>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</si>
  <si>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</si>
  <si>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</si>
  <si>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</si>
  <si>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</si>
  <si>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</si>
  <si>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</si>
  <si>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</si>
  <si>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</si>
  <si>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</si>
  <si>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</si>
  <si>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</si>
  <si>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</si>
  <si>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</si>
  <si>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</si>
  <si>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</si>
  <si>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</si>
  <si>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</si>
  <si>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</si>
  <si>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</si>
  <si>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</si>
  <si>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</si>
  <si>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</si>
  <si>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</si>
  <si>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</si>
  <si>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</si>
  <si>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</si>
  <si>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</si>
  <si>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</si>
  <si>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</si>
  <si>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</si>
  <si>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</si>
  <si>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</si>
  <si>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</si>
  <si>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</si>
  <si>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</si>
  <si>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</si>
  <si>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</si>
  <si>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</si>
  <si>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</si>
  <si>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</si>
  <si>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</si>
  <si>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</si>
  <si>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</si>
  <si>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</si>
  <si>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</si>
  <si>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</si>
  <si>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</si>
  <si>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</si>
  <si>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</si>
  <si>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</si>
  <si>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</si>
  <si>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</si>
  <si>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</si>
  <si>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</si>
  <si>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</si>
  <si>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</si>
  <si>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</si>
  <si>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</si>
  <si>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</si>
  <si>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</si>
  <si>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</si>
  <si>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</si>
  <si>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</si>
  <si>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</si>
  <si>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</si>
  <si>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</si>
  <si>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</si>
  <si>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</si>
  <si>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</si>
  <si>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</si>
  <si>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</si>
  <si>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</si>
  <si>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</si>
  <si>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</si>
  <si>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</si>
  <si>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</si>
  <si>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</si>
  <si>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</si>
  <si>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</si>
  <si>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</si>
  <si>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</si>
  <si>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</si>
  <si>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</si>
  <si>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</si>
  <si>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</si>
  <si>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</si>
  <si>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</si>
  <si>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</si>
  <si>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</si>
  <si>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</si>
  <si>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</si>
  <si>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</si>
  <si>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</si>
  <si>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</si>
  <si>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</si>
  <si>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</si>
  <si>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</si>
  <si>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</si>
  <si>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</si>
  <si>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</si>
  <si>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</si>
  <si>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</si>
  <si>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</si>
  <si>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</si>
  <si>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</si>
  <si>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</si>
  <si>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</si>
  <si>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</si>
  <si>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</si>
  <si>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</si>
  <si>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</si>
  <si>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</si>
  <si>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</si>
  <si>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</si>
  <si>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</si>
  <si>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</si>
  <si>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</si>
  <si>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</si>
  <si>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</si>
  <si>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</si>
  <si>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</si>
  <si>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</si>
  <si>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</si>
  <si>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</si>
  <si>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</si>
  <si>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</si>
  <si>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</si>
  <si>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</si>
  <si>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</si>
  <si>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</si>
  <si>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</si>
  <si>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</si>
  <si>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</si>
  <si>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</si>
  <si>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</si>
  <si>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</si>
  <si>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</si>
  <si>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</si>
  <si>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</si>
  <si>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</si>
  <si>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</si>
  <si>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</si>
  <si>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</si>
  <si>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</si>
  <si>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</si>
  <si>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</si>
  <si>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</si>
  <si>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</si>
  <si>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</si>
  <si>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</si>
  <si>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</si>
  <si>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</si>
  <si>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</si>
  <si>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</si>
  <si>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</si>
  <si>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</si>
  <si>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</si>
  <si>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</si>
  <si>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</si>
  <si>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</si>
  <si>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</si>
  <si>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</si>
  <si>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</si>
  <si>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</si>
  <si>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</si>
  <si>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</si>
  <si>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</si>
  <si>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</si>
  <si>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</si>
  <si>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</si>
  <si>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</si>
  <si>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</si>
  <si>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</si>
  <si>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</si>
  <si>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</si>
  <si>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</si>
  <si>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</si>
  <si>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</si>
  <si>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</si>
  <si>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</si>
  <si>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</si>
  <si>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</si>
  <si>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</si>
  <si>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</si>
  <si>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</si>
  <si>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</si>
  <si>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</si>
  <si>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</si>
  <si>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</si>
  <si>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</si>
  <si>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</si>
  <si>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</si>
  <si>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</si>
  <si>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</si>
  <si>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</si>
  <si>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</si>
  <si>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</si>
  <si>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</si>
  <si>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</si>
  <si>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</si>
  <si>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</si>
  <si>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</si>
  <si>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</si>
  <si>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</si>
  <si>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</si>
  <si>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</si>
  <si>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</si>
  <si>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</si>
  <si>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</si>
  <si>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</si>
  <si>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</si>
  <si>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</si>
  <si>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</si>
  <si>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</si>
  <si>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</si>
  <si>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</si>
  <si>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</si>
  <si>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</si>
  <si>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</si>
  <si>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</si>
  <si>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</si>
  <si>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</si>
  <si>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</si>
  <si>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</si>
  <si>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</si>
  <si>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</si>
  <si>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</si>
  <si>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</si>
  <si>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</si>
  <si>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</si>
  <si>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</si>
  <si>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</si>
  <si>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</si>
  <si>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</si>
  <si>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</si>
  <si>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</si>
  <si>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</si>
  <si>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</si>
  <si>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</si>
  <si>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</si>
  <si>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</si>
  <si>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</si>
  <si>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</si>
  <si>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</si>
  <si>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</si>
  <si>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</si>
  <si>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</si>
  <si>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</si>
  <si>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</si>
  <si>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</si>
  <si>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</si>
  <si>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</si>
  <si>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</si>
  <si>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</si>
  <si>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</si>
  <si>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</si>
  <si>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</si>
  <si>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</si>
  <si>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</si>
  <si>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</si>
  <si>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</si>
  <si>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</si>
  <si>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</si>
  <si>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</si>
  <si>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</si>
  <si>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</si>
  <si>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</si>
  <si>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</si>
  <si>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</si>
  <si>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</si>
  <si>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</si>
  <si>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</si>
  <si>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</si>
  <si>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</si>
  <si>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</si>
  <si>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</si>
  <si>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</si>
  <si>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</si>
  <si>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</si>
  <si>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</si>
  <si>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</si>
  <si>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</si>
  <si>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</si>
  <si>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</si>
  <si>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</si>
  <si>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</si>
  <si>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</si>
  <si>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</si>
  <si>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</si>
  <si>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</si>
  <si>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</si>
  <si>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</si>
  <si>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</si>
  <si>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</si>
  <si>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</si>
  <si>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</si>
  <si>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</si>
  <si>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</si>
  <si>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</si>
  <si>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</si>
  <si>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</si>
  <si>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</si>
  <si>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</si>
  <si>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</si>
  <si>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</si>
  <si>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</si>
  <si>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</si>
  <si>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</si>
  <si>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</si>
  <si>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</si>
  <si>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</si>
  <si>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</si>
  <si>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</si>
  <si>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</si>
  <si>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</si>
  <si>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</si>
  <si>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</si>
  <si>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</si>
  <si>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</si>
  <si>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</si>
  <si>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</si>
  <si>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</si>
  <si>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</si>
  <si>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</si>
  <si>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</si>
  <si>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</si>
  <si>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</si>
  <si>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</si>
  <si>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</si>
  <si>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</si>
  <si>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</si>
  <si>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</si>
  <si>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</si>
  <si>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</si>
  <si>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</si>
  <si>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</si>
  <si>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</si>
  <si>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</si>
  <si>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</si>
  <si>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</si>
  <si>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</si>
  <si>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</si>
  <si>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</si>
  <si>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</si>
  <si>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</si>
  <si>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</si>
  <si>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</si>
  <si>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</si>
  <si>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</si>
  <si>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</si>
  <si>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</si>
  <si>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</si>
  <si>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</si>
  <si>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</si>
  <si>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</si>
  <si>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</si>
  <si>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</si>
  <si>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</si>
  <si>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</si>
  <si>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</si>
  <si>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</si>
  <si>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</si>
  <si>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</si>
  <si>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</si>
  <si>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</si>
  <si>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</si>
  <si>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</si>
  <si>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</si>
  <si>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</si>
  <si>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</si>
  <si>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</si>
  <si>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</si>
  <si>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</si>
  <si>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</si>
  <si>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</si>
  <si>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</si>
  <si>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</si>
  <si>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</si>
  <si>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</si>
  <si>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</si>
  <si>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</si>
  <si>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</si>
  <si>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</si>
  <si>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</si>
  <si>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</si>
  <si>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</si>
  <si>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</si>
  <si>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</si>
  <si>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</si>
  <si>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</si>
  <si>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</si>
  <si>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</si>
  <si>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</si>
  <si>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</si>
  <si>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</si>
  <si>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</si>
  <si>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</si>
  <si>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</si>
  <si>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</si>
  <si>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</si>
  <si>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</si>
  <si>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</si>
  <si>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</si>
  <si>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</si>
  <si>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</si>
  <si>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</si>
  <si>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</si>
  <si>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</si>
  <si>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</si>
  <si>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</si>
  <si>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</si>
  <si>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</si>
  <si>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</si>
  <si>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</si>
  <si>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</si>
  <si>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</si>
  <si>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</si>
  <si>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</si>
  <si>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</si>
  <si>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</si>
  <si>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</si>
  <si>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</si>
  <si>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</si>
  <si>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</si>
  <si>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</si>
  <si>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</si>
  <si>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</si>
  <si>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</si>
  <si>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</si>
  <si>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</si>
  <si>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</si>
  <si>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</si>
  <si>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</si>
  <si>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</si>
  <si>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</si>
  <si>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</si>
  <si>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</si>
  <si>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</si>
  <si>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</si>
  <si>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</si>
  <si>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</si>
  <si>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</si>
  <si>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</si>
  <si>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</si>
  <si>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</si>
  <si>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</si>
  <si>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</si>
  <si>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</si>
  <si>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</si>
  <si>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</si>
  <si>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</si>
  <si>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</si>
  <si>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</si>
  <si>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</si>
  <si>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</si>
  <si>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</si>
  <si>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</si>
  <si>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</si>
  <si>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</si>
  <si>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</si>
  <si>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</si>
  <si>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</si>
  <si>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</si>
  <si>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</si>
  <si>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</si>
  <si>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</si>
  <si>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</si>
  <si>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</si>
  <si>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</si>
  <si>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</si>
  <si>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</si>
  <si>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</si>
  <si>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</si>
  <si>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</si>
  <si>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</si>
  <si>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</si>
  <si>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</si>
  <si>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</si>
  <si>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</si>
  <si>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</si>
  <si>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</si>
  <si>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</si>
  <si>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</si>
  <si>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</si>
  <si>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</si>
  <si>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</si>
  <si>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</si>
  <si>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</si>
  <si>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</si>
  <si>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</si>
  <si>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</si>
  <si>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</si>
  <si>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</si>
  <si>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</si>
  <si>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</si>
  <si>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</si>
  <si>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</si>
  <si>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</si>
  <si>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</si>
  <si>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</si>
  <si>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</si>
  <si>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</si>
  <si>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</si>
  <si>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</si>
  <si>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</si>
  <si>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</si>
  <si>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</si>
  <si>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</si>
  <si>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</si>
  <si>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</si>
  <si>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</si>
  <si>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</si>
  <si>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</si>
  <si>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</si>
  <si>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</si>
  <si>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</si>
  <si>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</si>
  <si>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</si>
  <si>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</si>
  <si>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</si>
  <si>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</si>
  <si>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</si>
  <si>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</si>
  <si>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</si>
  <si>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</si>
  <si>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</si>
  <si>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</si>
  <si>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</si>
  <si>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</si>
  <si>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</si>
  <si>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</si>
  <si>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</si>
  <si>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</si>
  <si>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</si>
  <si>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</si>
  <si>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</si>
  <si>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</si>
  <si>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</si>
  <si>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</si>
  <si>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</si>
  <si>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</si>
  <si>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</si>
  <si>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</si>
  <si>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</si>
  <si>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</si>
  <si>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</si>
  <si>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</si>
  <si>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</si>
  <si>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</si>
  <si>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</si>
  <si>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</si>
  <si>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</si>
  <si>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</si>
  <si>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</si>
  <si>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</si>
  <si>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</si>
  <si>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</si>
  <si>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</si>
  <si>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</si>
  <si>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</si>
  <si>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</si>
  <si>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</si>
  <si>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</si>
  <si>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</si>
  <si>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</si>
  <si>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</si>
  <si>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</si>
  <si>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</si>
  <si>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</si>
  <si>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</si>
  <si>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</si>
  <si>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</si>
  <si>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</si>
  <si>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</si>
  <si>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</si>
  <si>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</si>
  <si>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</si>
  <si>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</si>
  <si>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</si>
  <si>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</si>
  <si>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</si>
  <si>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</si>
  <si>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</si>
  <si>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</si>
  <si>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</si>
  <si>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</si>
  <si>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</si>
  <si>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</si>
  <si>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</si>
  <si>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</si>
  <si>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</si>
  <si>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</si>
  <si>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</si>
  <si>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</si>
  <si>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</si>
  <si>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</si>
  <si>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</si>
  <si>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</si>
  <si>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</si>
  <si>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</si>
  <si>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</si>
  <si>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</si>
  <si>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</si>
  <si>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</si>
  <si>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</si>
  <si>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</si>
  <si>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</si>
  <si>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</si>
  <si>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</si>
  <si>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</si>
  <si>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</si>
  <si>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</si>
  <si>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</si>
  <si>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</si>
  <si>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</si>
  <si>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</si>
  <si>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</si>
  <si>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</si>
  <si>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</si>
  <si>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</si>
  <si>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</si>
  <si>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</si>
  <si>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</si>
  <si>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</si>
  <si>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</si>
  <si>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</si>
  <si>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</si>
  <si>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</si>
  <si>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</si>
  <si>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</si>
  <si>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</si>
  <si>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</si>
  <si>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</si>
  <si>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</si>
  <si>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</si>
  <si>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</si>
  <si>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</si>
  <si>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</si>
  <si>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</si>
  <si>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</si>
  <si>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</si>
  <si>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</si>
  <si>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</si>
  <si>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</si>
  <si>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</si>
  <si>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</si>
  <si>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</si>
  <si>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</si>
  <si>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</si>
  <si>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</si>
  <si>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</si>
  <si>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</si>
  <si>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</si>
  <si>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</si>
  <si>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</si>
  <si>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</si>
  <si>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</si>
  <si>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</si>
  <si>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</si>
  <si>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</si>
  <si>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</si>
  <si>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</si>
  <si>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</si>
  <si>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</si>
  <si>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</si>
  <si>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</si>
  <si>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</si>
  <si>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</si>
  <si>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</si>
  <si>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</si>
  <si>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</si>
  <si>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</si>
  <si>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</si>
  <si>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</si>
  <si>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</si>
  <si>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</si>
  <si>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</si>
  <si>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</si>
  <si>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</si>
  <si>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</si>
  <si>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</si>
  <si>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</si>
  <si>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</si>
  <si>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</si>
  <si>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</si>
  <si>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</si>
  <si>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</si>
  <si>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</si>
  <si>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</si>
  <si>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</si>
  <si>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</si>
  <si>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</si>
  <si>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</si>
  <si>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</si>
  <si>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</si>
  <si>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</si>
  <si>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</si>
  <si>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</si>
  <si>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</si>
  <si>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</si>
  <si>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</si>
  <si>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</si>
  <si>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</si>
  <si>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</si>
  <si>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</si>
  <si>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</si>
  <si>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</si>
  <si>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</si>
  <si>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</si>
  <si>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</si>
  <si>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</si>
  <si>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</si>
  <si>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</si>
  <si>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</si>
  <si>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</si>
  <si>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</si>
  <si>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</si>
  <si>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</si>
  <si>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</si>
  <si>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</si>
  <si>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</si>
  <si>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</si>
  <si>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</si>
  <si>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</si>
  <si>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</si>
  <si>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</si>
  <si>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</si>
  <si>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</si>
  <si>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</si>
  <si>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</si>
  <si>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</si>
  <si>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</si>
  <si>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</si>
  <si>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</si>
  <si>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</si>
  <si>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</si>
  <si>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</si>
  <si>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</si>
  <si>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</si>
  <si>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</si>
  <si>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</si>
  <si>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</si>
  <si>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</si>
  <si>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</si>
  <si>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</si>
  <si>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</si>
  <si>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</si>
  <si>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</si>
  <si>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</si>
  <si>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</si>
  <si>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</si>
  <si>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</si>
  <si>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</si>
  <si>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</si>
  <si>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</si>
  <si>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</si>
  <si>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</si>
  <si>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</si>
  <si>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</si>
  <si>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</si>
  <si>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</si>
  <si>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</si>
  <si>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</si>
  <si>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</si>
  <si>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</si>
  <si>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</si>
  <si>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</si>
  <si>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</si>
  <si>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</si>
  <si>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</si>
  <si>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</si>
  <si>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</si>
  <si>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</si>
  <si>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</si>
  <si>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</si>
  <si>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</si>
  <si>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</si>
  <si>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</si>
  <si>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</si>
  <si>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</si>
  <si>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</si>
  <si>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</si>
  <si>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</si>
  <si>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</si>
  <si>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</si>
  <si>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</si>
  <si>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</si>
  <si>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</si>
  <si>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</si>
  <si>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</si>
  <si>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</si>
  <si>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</si>
  <si>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</si>
  <si>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</si>
  <si>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</si>
  <si>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</si>
  <si>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</si>
  <si>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</si>
  <si>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</si>
  <si>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</si>
  <si>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</si>
  <si>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</si>
  <si>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</si>
  <si>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</si>
  <si>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</si>
  <si>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</si>
  <si>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</si>
  <si>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</si>
  <si>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</si>
  <si>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</si>
  <si>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</si>
  <si>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</si>
  <si>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</si>
  <si>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</si>
  <si>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</si>
  <si>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</si>
  <si>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</si>
  <si>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</si>
  <si>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</si>
  <si>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</si>
  <si>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</si>
  <si>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</si>
  <si>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</si>
  <si>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</si>
  <si>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</si>
  <si>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</si>
  <si>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</si>
  <si>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</si>
  <si>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</si>
  <si>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</si>
  <si>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</si>
  <si>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</si>
  <si>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</si>
  <si>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</si>
  <si>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</si>
  <si>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</si>
  <si>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</si>
  <si>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</si>
  <si>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</si>
  <si>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</si>
  <si>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</si>
  <si>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</si>
  <si>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</si>
  <si>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</si>
  <si>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</si>
  <si>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</si>
  <si>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</si>
  <si>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</si>
  <si>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</si>
  <si>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</si>
  <si>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</si>
  <si>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</si>
  <si>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</si>
  <si>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</si>
  <si>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</si>
  <si>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</si>
  <si>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</si>
  <si>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</si>
  <si>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</si>
  <si>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</si>
  <si>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</si>
  <si>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</si>
  <si>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</si>
  <si>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</si>
  <si>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</si>
  <si>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</si>
  <si>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</si>
  <si>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</si>
  <si>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</si>
  <si>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</si>
  <si>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</si>
  <si>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</si>
  <si>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</si>
  <si>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</si>
  <si>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</si>
  <si>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</si>
  <si>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</si>
  <si>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</si>
  <si>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</si>
  <si>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</si>
  <si>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</si>
  <si>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</si>
  <si>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</si>
  <si>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</si>
  <si>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</si>
  <si>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</si>
  <si>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</si>
  <si>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</si>
  <si>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</si>
  <si>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</si>
  <si>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</si>
  <si>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</si>
  <si>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</si>
  <si>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</si>
  <si>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</si>
  <si>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</si>
  <si>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</si>
  <si>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</si>
  <si>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</si>
  <si>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</si>
  <si>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</si>
  <si>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</si>
  <si>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</si>
  <si>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</si>
  <si>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</si>
  <si>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</si>
  <si>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</si>
  <si>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</si>
  <si>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</si>
  <si>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</si>
  <si>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</si>
  <si>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</si>
  <si>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</si>
  <si>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</si>
  <si>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</si>
  <si>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</si>
  <si>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</si>
  <si>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</si>
  <si>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</si>
  <si>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</si>
  <si>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</si>
  <si>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</si>
  <si>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</si>
  <si>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</si>
  <si>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</si>
  <si>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</si>
  <si>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</si>
  <si>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</si>
  <si>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</si>
  <si>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</si>
  <si>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</si>
  <si>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</si>
  <si>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</si>
  <si>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</si>
  <si>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</si>
  <si>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</si>
  <si>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</si>
  <si>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</si>
  <si>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</si>
  <si>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</si>
  <si>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</si>
  <si>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</si>
  <si>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</si>
  <si>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</si>
  <si>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</si>
  <si>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</si>
  <si>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</si>
  <si>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</si>
  <si>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</si>
  <si>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</si>
  <si>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</si>
  <si>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</si>
  <si>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</si>
  <si>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</si>
  <si>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</si>
  <si>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</si>
  <si>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</si>
  <si>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</si>
  <si>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</si>
  <si>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</si>
  <si>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</si>
  <si>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</si>
  <si>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</si>
  <si>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</si>
  <si>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</si>
  <si>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</si>
  <si>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</si>
  <si>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</si>
  <si>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</si>
  <si>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</si>
  <si>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</si>
  <si>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</si>
  <si>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</si>
  <si>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</si>
  <si>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</si>
  <si>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</si>
  <si>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</si>
  <si>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</si>
  <si>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</si>
  <si>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</si>
  <si>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</si>
  <si>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</si>
  <si>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</si>
  <si>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</si>
  <si>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</si>
  <si>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</si>
  <si>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</si>
  <si>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</si>
  <si>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</si>
  <si>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</si>
  <si>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</si>
  <si>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</si>
  <si>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</si>
  <si>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</si>
  <si>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</si>
  <si>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</si>
  <si>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</si>
  <si>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</si>
  <si>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</si>
  <si>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</si>
  <si>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</si>
  <si>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</si>
  <si>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</si>
  <si>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</si>
  <si>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</si>
  <si>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</si>
  <si>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</si>
  <si>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</si>
  <si>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</si>
  <si>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</si>
  <si>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</si>
  <si>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</si>
  <si>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</si>
  <si>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</si>
  <si>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</si>
  <si>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</si>
  <si>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</si>
  <si>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</si>
  <si>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</si>
  <si>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</si>
  <si>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</si>
  <si>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</si>
  <si>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</si>
  <si>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</si>
  <si>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</si>
  <si>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</si>
  <si>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</si>
  <si>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</si>
  <si>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</si>
  <si>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</si>
  <si>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</si>
  <si>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</si>
  <si>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</si>
  <si>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</si>
  <si>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</si>
  <si>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</si>
  <si>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</si>
  <si>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</si>
  <si>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</si>
  <si>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</si>
  <si>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</si>
  <si>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</si>
  <si>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</si>
  <si>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</si>
  <si>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</si>
  <si>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</si>
  <si>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</si>
  <si>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</si>
  <si>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</si>
  <si>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</si>
  <si>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</si>
  <si>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</si>
  <si>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</si>
  <si>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</si>
  <si>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</si>
  <si>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</si>
  <si>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</si>
  <si>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</si>
  <si>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</si>
  <si>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</si>
  <si>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</si>
  <si>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</si>
  <si>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</si>
  <si>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</si>
  <si>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</si>
  <si>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</si>
  <si>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</si>
  <si>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</si>
  <si>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</si>
  <si>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</si>
  <si>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</si>
  <si>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</si>
  <si>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</si>
  <si>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</si>
  <si>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</si>
  <si>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</si>
  <si>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</si>
  <si>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</si>
  <si>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</si>
  <si>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</si>
  <si>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</si>
  <si>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</si>
  <si>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</si>
  <si>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</si>
  <si>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</si>
  <si>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</si>
  <si>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</si>
  <si>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</si>
  <si>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</si>
  <si>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</si>
  <si>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</si>
  <si>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</si>
  <si>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</si>
  <si>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</si>
  <si>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</si>
  <si>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</si>
  <si>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</si>
  <si>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</si>
  <si>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</si>
  <si>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</si>
  <si>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</si>
  <si>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</si>
  <si>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</si>
  <si>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</si>
  <si>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</si>
  <si>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</si>
  <si>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</si>
  <si>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</si>
  <si>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</si>
  <si>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</si>
  <si>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</si>
  <si>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</si>
  <si>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</si>
  <si>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</si>
  <si>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</si>
  <si>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</si>
  <si>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</si>
  <si>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</si>
  <si>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</si>
  <si>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</si>
  <si>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</si>
  <si>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</si>
  <si>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</si>
  <si>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</si>
  <si>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</si>
  <si>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</si>
  <si>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</si>
  <si>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</si>
  <si>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</si>
  <si>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</si>
  <si>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</si>
  <si>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</si>
  <si>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</si>
  <si>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</si>
  <si>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</si>
  <si>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</si>
  <si>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</si>
  <si>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</si>
  <si>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</si>
  <si>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</si>
  <si>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</si>
  <si>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</si>
  <si>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</si>
  <si>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</si>
  <si>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</si>
  <si>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</si>
  <si>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</si>
  <si>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</si>
  <si>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</si>
  <si>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</si>
  <si>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</si>
  <si>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</si>
  <si>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</si>
  <si>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</si>
  <si>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</si>
  <si>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</si>
  <si>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</si>
  <si>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</si>
  <si>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</si>
  <si>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</si>
  <si>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</si>
  <si>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</si>
  <si>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</si>
  <si>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</si>
  <si>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</si>
  <si>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</si>
  <si>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</si>
  <si>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</si>
  <si>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</si>
  <si>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</si>
  <si>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</si>
  <si>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</si>
  <si>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</si>
  <si>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</si>
  <si>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</si>
  <si>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</si>
  <si>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</si>
  <si>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</si>
  <si>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</si>
  <si>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</si>
  <si>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</si>
  <si>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</si>
  <si>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</si>
  <si>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</si>
  <si>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</si>
  <si>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</si>
  <si>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</si>
  <si>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</si>
  <si>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</si>
  <si>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</si>
  <si>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</si>
  <si>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</si>
  <si>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</si>
  <si>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</si>
  <si>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</si>
  <si>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</si>
  <si>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</si>
  <si>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</si>
  <si>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</si>
  <si>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</si>
  <si>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</si>
  <si>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</si>
  <si>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</si>
  <si>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</si>
  <si>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</si>
  <si>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</si>
  <si>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</si>
  <si>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</si>
  <si>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</si>
  <si>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</si>
  <si>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</si>
  <si>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</si>
  <si>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</si>
  <si>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</si>
  <si>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</si>
  <si>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</si>
  <si>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</si>
  <si>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</si>
  <si>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</si>
  <si>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</si>
  <si>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</si>
  <si>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</si>
  <si>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</si>
  <si>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</si>
  <si>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</si>
  <si>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</si>
  <si>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</si>
  <si>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</si>
  <si>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</si>
  <si>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</si>
  <si>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</si>
  <si>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</si>
  <si>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</si>
  <si>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</si>
  <si>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</si>
  <si>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</si>
  <si>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</si>
  <si>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</si>
  <si>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</si>
  <si>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</si>
  <si>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</si>
  <si>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</si>
  <si>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</si>
  <si>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</si>
  <si>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</si>
  <si>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</si>
  <si>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</si>
  <si>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</si>
  <si>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</si>
  <si>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</si>
  <si>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</si>
  <si>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</si>
  <si>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</si>
  <si>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</si>
  <si>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</si>
  <si>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</si>
  <si>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</si>
  <si>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</si>
  <si>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</si>
  <si>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</si>
  <si>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</si>
  <si>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</si>
  <si>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</si>
  <si>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</si>
  <si>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</si>
  <si>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</si>
  <si>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</si>
  <si>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</si>
  <si>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</si>
  <si>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</si>
  <si>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</si>
  <si>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</si>
  <si>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</si>
  <si>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</si>
  <si>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</si>
  <si>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</si>
  <si>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</si>
  <si>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</si>
  <si>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</si>
  <si>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</si>
  <si>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</si>
  <si>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</si>
  <si>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</si>
  <si>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</si>
  <si>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</si>
  <si>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</si>
  <si>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</si>
  <si>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</si>
  <si>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</si>
  <si>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</si>
  <si>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</si>
  <si>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</si>
  <si>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</si>
  <si>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</si>
  <si>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</si>
  <si>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</si>
  <si>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</si>
  <si>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</si>
  <si>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</si>
  <si>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</si>
  <si>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</si>
  <si>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</si>
  <si>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</si>
  <si>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</si>
  <si>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</si>
  <si>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</si>
  <si>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</si>
  <si>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</si>
  <si>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</si>
  <si>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</si>
  <si>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</si>
  <si>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</si>
  <si>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</si>
  <si>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</si>
  <si>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</si>
  <si>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</si>
  <si>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</si>
  <si>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</si>
  <si>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</si>
  <si>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</si>
  <si>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</si>
  <si>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</si>
  <si>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</si>
  <si>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</si>
  <si>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</si>
  <si>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</si>
  <si>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</si>
  <si>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</si>
  <si>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</si>
  <si>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</si>
  <si>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</si>
  <si>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</si>
  <si>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</si>
  <si>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</si>
  <si>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</si>
  <si>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</si>
  <si>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</si>
  <si>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</si>
  <si>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</si>
  <si>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</si>
  <si>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</si>
  <si>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</si>
  <si>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</si>
  <si>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</si>
  <si>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</si>
  <si>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</si>
  <si>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</si>
  <si>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</si>
  <si>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</si>
  <si>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</si>
  <si>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</si>
  <si>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</si>
  <si>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</si>
  <si>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</si>
  <si>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</si>
  <si>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</si>
  <si>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</si>
  <si>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</si>
  <si>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</si>
  <si>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</si>
  <si>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</si>
  <si>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</si>
  <si>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</si>
  <si>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</si>
  <si>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</si>
  <si>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</si>
  <si>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</si>
  <si>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</si>
  <si>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</si>
  <si>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</si>
  <si>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</si>
  <si>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</si>
  <si>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</si>
  <si>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</si>
  <si>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</si>
  <si>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</si>
  <si>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</si>
  <si>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</si>
  <si>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</si>
  <si>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</si>
  <si>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</si>
  <si>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</si>
  <si>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</si>
  <si>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</si>
  <si>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</si>
  <si>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</si>
  <si>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</si>
  <si>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</si>
  <si>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</si>
  <si>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</si>
  <si>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</si>
  <si>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</si>
  <si>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</si>
  <si>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</si>
  <si>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</si>
  <si>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</si>
  <si>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</si>
  <si>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</si>
  <si>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</si>
  <si>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</si>
  <si>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</si>
  <si>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</si>
  <si>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</si>
  <si>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</si>
  <si>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</si>
  <si>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</si>
  <si>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</si>
  <si>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</si>
  <si>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</si>
  <si>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</si>
  <si>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</si>
  <si>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</si>
  <si>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</si>
  <si>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</si>
  <si>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</si>
  <si>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</si>
  <si>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</si>
  <si>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</si>
  <si>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</si>
  <si>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</si>
  <si>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</si>
  <si>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</si>
  <si>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</si>
  <si>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</si>
  <si>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</si>
  <si>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</si>
  <si>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</si>
  <si>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</si>
  <si>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</si>
  <si>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</si>
  <si>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</si>
  <si>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</si>
  <si>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</si>
  <si>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</si>
  <si>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</si>
  <si>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</si>
  <si>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</si>
  <si>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</si>
  <si>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</si>
  <si>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</si>
  <si>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</si>
  <si>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</si>
  <si>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</si>
  <si>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</si>
  <si>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</si>
  <si>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</si>
  <si>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</si>
  <si>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</si>
  <si>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</si>
  <si>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</si>
  <si>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</si>
  <si>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</si>
  <si>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</si>
  <si>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</si>
  <si>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</si>
  <si>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</si>
  <si>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</si>
  <si>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</si>
  <si>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</si>
  <si>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</si>
  <si>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</si>
  <si>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</si>
  <si>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</si>
  <si>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</si>
  <si>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</si>
  <si>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</si>
  <si>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</si>
  <si>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</si>
  <si>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</si>
  <si>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</si>
  <si>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</si>
  <si>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</si>
  <si>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</si>
  <si>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</si>
  <si>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</si>
  <si>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</si>
  <si>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</si>
  <si>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</si>
  <si>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</si>
  <si>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</si>
  <si>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</si>
  <si>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</si>
  <si>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</si>
  <si>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</si>
  <si>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</si>
  <si>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</si>
  <si>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</si>
  <si>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</si>
  <si>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</si>
  <si>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</si>
  <si>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</si>
  <si>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</si>
  <si>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</si>
  <si>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</si>
  <si>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</si>
  <si>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</si>
  <si>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</si>
  <si>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</si>
  <si>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</si>
  <si>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</si>
  <si>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</si>
  <si>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</si>
  <si>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</si>
  <si>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</si>
  <si>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</si>
  <si>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</si>
  <si>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</si>
  <si>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</si>
  <si>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</si>
  <si>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</si>
  <si>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</si>
  <si>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</si>
  <si>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</si>
  <si>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</si>
  <si>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</si>
  <si>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</si>
  <si>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</si>
  <si>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</si>
  <si>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</si>
  <si>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</si>
  <si>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</si>
  <si>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</si>
  <si>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</si>
  <si>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</si>
  <si>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</si>
  <si>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</si>
  <si>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</si>
  <si>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</si>
  <si>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</si>
  <si>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</si>
  <si>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</si>
  <si>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</si>
  <si>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</si>
  <si>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</si>
  <si>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</si>
  <si>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</si>
  <si>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</si>
  <si>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</si>
  <si>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</si>
  <si>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</si>
  <si>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</si>
  <si>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</si>
  <si>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</si>
  <si>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</si>
  <si>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</si>
  <si>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</si>
  <si>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</si>
  <si>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</si>
  <si>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</si>
  <si>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</si>
  <si>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</si>
  <si>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</si>
  <si>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</si>
  <si>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</si>
  <si>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</si>
  <si>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</si>
  <si>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</si>
  <si>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</si>
  <si>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</si>
  <si>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</si>
  <si>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</si>
  <si>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</si>
  <si>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</si>
  <si>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</si>
  <si>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</si>
  <si>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</si>
  <si>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</si>
  <si>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</si>
  <si>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</si>
  <si>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</si>
  <si>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</si>
  <si>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</si>
  <si>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</si>
  <si>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</si>
  <si>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</si>
  <si>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</si>
  <si>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</si>
  <si>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</si>
  <si>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</si>
  <si>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</si>
  <si>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</si>
  <si>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</si>
  <si>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</si>
  <si>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</si>
  <si>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</si>
  <si>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</si>
  <si>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</si>
  <si>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</si>
  <si>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</si>
  <si>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</si>
  <si>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</si>
  <si>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</si>
  <si>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</si>
  <si>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</si>
  <si>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</si>
  <si>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</si>
  <si>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</si>
  <si>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</si>
  <si>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</si>
  <si>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</si>
  <si>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</si>
  <si>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</si>
  <si>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</si>
  <si>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</si>
  <si>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</si>
  <si>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</si>
  <si>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</si>
  <si>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</si>
  <si>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</si>
  <si>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</si>
  <si>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</si>
  <si>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</si>
  <si>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</si>
  <si>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</si>
  <si>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</si>
  <si>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</si>
  <si>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</si>
  <si>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</si>
  <si>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</si>
  <si>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</si>
  <si>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</si>
  <si>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</si>
  <si>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</si>
  <si>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</si>
  <si>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</si>
  <si>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</si>
  <si>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</si>
  <si>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</si>
  <si>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</si>
  <si>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</si>
  <si>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</si>
  <si>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</si>
  <si>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</si>
  <si>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</si>
  <si>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</si>
  <si>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</si>
  <si>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</si>
  <si>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</si>
  <si>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</si>
  <si>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</si>
  <si>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</si>
  <si>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</si>
  <si>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</si>
  <si>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</si>
  <si>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</si>
  <si>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</si>
  <si>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</si>
  <si>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</si>
  <si>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</si>
  <si>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</si>
  <si>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</si>
  <si>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</si>
  <si>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</si>
  <si>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</si>
  <si>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</si>
  <si>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</si>
  <si>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</si>
  <si>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</si>
  <si>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</si>
  <si>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</si>
  <si>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</si>
  <si>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</si>
  <si>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</si>
  <si>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</si>
  <si>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</si>
  <si>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</si>
  <si>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</si>
  <si>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</si>
  <si>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</si>
  <si>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</si>
  <si>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</si>
  <si>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</si>
  <si>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</si>
  <si>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</si>
  <si>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</si>
  <si>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</si>
  <si>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</si>
  <si>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</si>
  <si>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</si>
  <si>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</si>
  <si>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</si>
  <si>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</si>
  <si>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</si>
  <si>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</si>
  <si>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</si>
  <si>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</si>
  <si>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</si>
  <si>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</si>
  <si>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</si>
  <si>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</si>
  <si>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</si>
  <si>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</si>
  <si>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</si>
  <si>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</si>
  <si>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</si>
  <si>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</si>
  <si>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</si>
  <si>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</si>
  <si>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</si>
  <si>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</si>
  <si>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</si>
  <si>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</si>
  <si>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</si>
  <si>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</si>
  <si>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</si>
  <si>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</si>
  <si>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</si>
  <si>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</si>
  <si>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</si>
  <si>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</si>
  <si>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</si>
  <si>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</si>
  <si>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</si>
  <si>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</si>
  <si>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</si>
  <si>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</si>
  <si>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</si>
  <si>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</si>
  <si>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</si>
  <si>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</si>
  <si>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</si>
  <si>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</si>
  <si>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</si>
  <si>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</si>
  <si>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</si>
  <si>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</si>
  <si>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</si>
  <si>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</si>
  <si>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</si>
  <si>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</si>
  <si>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</si>
  <si>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</si>
  <si>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</si>
  <si>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</si>
  <si>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</si>
  <si>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</si>
  <si>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</si>
  <si>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</si>
  <si>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</si>
  <si>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</si>
  <si>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</si>
  <si>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</si>
  <si>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</si>
  <si>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</si>
  <si>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</si>
  <si>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</si>
  <si>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</si>
  <si>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</si>
  <si>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</si>
  <si>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</si>
  <si>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</si>
  <si>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</si>
  <si>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</si>
  <si>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</si>
  <si>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</si>
  <si>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</si>
  <si>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</si>
  <si>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</si>
  <si>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</si>
  <si>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</si>
  <si>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</si>
  <si>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</si>
  <si>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</si>
  <si>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</si>
  <si>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</si>
  <si>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</si>
  <si>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</si>
  <si>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</si>
  <si>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</si>
  <si>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</si>
  <si>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</si>
  <si>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</si>
  <si>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</si>
  <si>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</si>
  <si>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</si>
  <si>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</si>
  <si>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</si>
  <si>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</si>
  <si>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</si>
  <si>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</si>
  <si>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</si>
  <si>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</si>
  <si>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</si>
  <si>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</si>
  <si>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</si>
  <si>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</si>
  <si>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</si>
  <si>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</si>
  <si>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</si>
  <si>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</si>
  <si>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</si>
  <si>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</si>
  <si>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</si>
  <si>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</si>
  <si>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</si>
  <si>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</si>
  <si>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</si>
  <si>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</si>
  <si>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</si>
  <si>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</si>
  <si>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</si>
  <si>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</si>
  <si>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</si>
  <si>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</si>
  <si>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</si>
  <si>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</si>
  <si>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</si>
  <si>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</si>
  <si>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</si>
  <si>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</si>
  <si>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</si>
  <si>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</si>
  <si>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</si>
  <si>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</si>
  <si>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</si>
  <si>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</si>
  <si>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</si>
  <si>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</si>
  <si>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</si>
  <si>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</si>
  <si>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</si>
  <si>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</si>
  <si>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</si>
  <si>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</si>
  <si>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</si>
  <si>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</si>
  <si>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</si>
  <si>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</si>
  <si>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</si>
  <si>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</si>
  <si>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</si>
  <si>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</si>
  <si>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</si>
  <si>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</si>
  <si>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</si>
  <si>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</si>
  <si>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</si>
  <si>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</si>
  <si>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</si>
  <si>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</si>
  <si>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</si>
  <si>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</si>
  <si>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</si>
  <si>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</si>
  <si>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</si>
  <si>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</si>
  <si>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</si>
  <si>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</si>
  <si>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</si>
  <si>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</si>
  <si>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</si>
  <si>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</si>
  <si>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</si>
  <si>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</si>
  <si>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</si>
  <si>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</si>
  <si>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</si>
  <si>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</si>
  <si>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</si>
  <si>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</si>
  <si>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</si>
  <si>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</si>
  <si>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</si>
  <si>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</si>
  <si>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</si>
  <si>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</si>
  <si>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</si>
  <si>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</si>
  <si>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</si>
  <si>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</si>
  <si>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</si>
  <si>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</si>
  <si>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</si>
  <si>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</si>
  <si>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</si>
  <si>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</si>
  <si>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</si>
  <si>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</si>
  <si>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</si>
  <si>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</si>
  <si>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</si>
  <si>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</si>
  <si>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</si>
  <si>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</si>
  <si>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</si>
  <si>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</si>
  <si>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</si>
  <si>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</si>
  <si>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</si>
  <si>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</si>
  <si>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</si>
  <si>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</si>
  <si>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</si>
  <si>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</si>
  <si>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</si>
  <si>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</si>
  <si>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</si>
  <si>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</si>
  <si>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</si>
  <si>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</si>
  <si>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</si>
  <si>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</si>
  <si>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</si>
  <si>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</si>
  <si>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</si>
  <si>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</si>
  <si>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</si>
  <si>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</si>
  <si>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</si>
  <si>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</si>
  <si>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</si>
  <si>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</si>
  <si>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</si>
  <si>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</si>
  <si>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</si>
  <si>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</si>
  <si>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</si>
  <si>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</si>
  <si>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</si>
  <si>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</si>
  <si>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</si>
  <si>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</si>
  <si>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</si>
  <si>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</si>
  <si>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</si>
  <si>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</si>
  <si>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</si>
  <si>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</si>
  <si>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</si>
  <si>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</si>
  <si>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</si>
  <si>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</si>
  <si>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</si>
  <si>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</si>
  <si>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</si>
  <si>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</si>
  <si>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</si>
  <si>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</si>
  <si>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</si>
  <si>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</si>
  <si>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</si>
  <si>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</si>
  <si>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</si>
  <si>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</si>
  <si>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</si>
  <si>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</si>
  <si>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</si>
  <si>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</si>
  <si>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</si>
  <si>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</si>
  <si>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</si>
  <si>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</si>
  <si>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</si>
  <si>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</si>
  <si>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</si>
  <si>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</si>
  <si>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</si>
  <si>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</si>
  <si>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</si>
  <si>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</si>
  <si>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</si>
  <si>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</si>
  <si>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</si>
  <si>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</si>
  <si>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</si>
  <si>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</si>
  <si>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</si>
  <si>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</si>
  <si>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</si>
  <si>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</si>
  <si>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</si>
  <si>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</si>
  <si>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</si>
  <si>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</si>
  <si>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</si>
  <si>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</si>
  <si>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</si>
  <si>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</si>
  <si>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</si>
  <si>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</si>
  <si>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</si>
  <si>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</si>
  <si>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</si>
  <si>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</si>
  <si>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</si>
  <si>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</si>
  <si>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</si>
  <si>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</si>
  <si>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</si>
  <si>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</si>
  <si>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</si>
  <si>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</si>
  <si>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</si>
  <si>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</si>
  <si>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</si>
  <si>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</si>
  <si>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</si>
  <si>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</si>
  <si>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</si>
  <si>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</si>
  <si>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</si>
  <si>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</si>
  <si>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</si>
  <si>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</si>
  <si>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</si>
  <si>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</si>
  <si>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</si>
  <si>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</si>
  <si>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</si>
  <si>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</si>
  <si>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</si>
  <si>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</si>
  <si>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</si>
  <si>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</si>
  <si>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</si>
  <si>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</si>
  <si>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</si>
  <si>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</si>
  <si>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</si>
  <si>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</si>
  <si>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</si>
  <si>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</si>
  <si>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</si>
  <si>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</si>
  <si>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</si>
  <si>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</si>
  <si>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</si>
  <si>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</si>
  <si>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</si>
  <si>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</si>
  <si>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</si>
  <si>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</si>
  <si>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</si>
  <si>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</si>
  <si>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</si>
  <si>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</si>
  <si>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</si>
  <si>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</si>
  <si>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</si>
  <si>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</si>
  <si>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</si>
  <si>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</si>
  <si>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</si>
  <si>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</si>
  <si>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</si>
  <si>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</si>
  <si>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</si>
  <si>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</si>
  <si>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</si>
  <si>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</si>
  <si>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</si>
  <si>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</si>
  <si>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</si>
  <si>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</si>
  <si>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</si>
  <si>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</si>
  <si>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</si>
  <si>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</si>
  <si>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</si>
  <si>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</si>
  <si>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</si>
  <si>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</si>
  <si>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</si>
  <si>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</si>
  <si>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</si>
  <si>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</si>
  <si>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</si>
  <si>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</si>
  <si>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</si>
  <si>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</si>
  <si>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</si>
  <si>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</si>
  <si>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</si>
  <si>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</si>
  <si>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</si>
  <si>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</si>
  <si>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</si>
  <si>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</si>
  <si>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</si>
  <si>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</si>
  <si>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</si>
  <si>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</si>
  <si>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</si>
  <si>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</si>
  <si>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</si>
  <si>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</si>
  <si>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</si>
  <si>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</si>
  <si>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</si>
  <si>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</si>
  <si>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</si>
  <si>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</si>
  <si>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</si>
  <si>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</si>
  <si>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</si>
  <si>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</si>
  <si>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</si>
  <si>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</si>
  <si>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</si>
  <si>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</si>
  <si>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</si>
  <si>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</si>
  <si>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</si>
  <si>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</si>
  <si>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</si>
  <si>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</si>
  <si>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</si>
  <si>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</si>
  <si>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</si>
  <si>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</si>
  <si>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</si>
  <si>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</si>
  <si>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</si>
  <si>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</si>
  <si>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</si>
  <si>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</si>
  <si>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</si>
  <si>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</si>
  <si>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</si>
  <si>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</si>
  <si>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</si>
  <si>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</si>
  <si>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</si>
  <si>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</si>
  <si>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</si>
  <si>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</si>
  <si>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</si>
  <si>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</si>
  <si>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</si>
  <si>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</si>
  <si>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</si>
  <si>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</si>
  <si>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</si>
  <si>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</si>
  <si>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</si>
  <si>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</si>
  <si>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</si>
  <si>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</si>
  <si>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</si>
  <si>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</si>
  <si>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</si>
  <si>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</si>
  <si>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</si>
  <si>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</si>
  <si>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</si>
  <si>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</si>
  <si>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</si>
  <si>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</si>
  <si>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</si>
  <si>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</si>
  <si>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</si>
  <si>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</si>
  <si>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</si>
  <si>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</si>
  <si>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</si>
  <si>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</si>
  <si>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</si>
  <si>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</si>
  <si>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</si>
  <si>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</si>
  <si>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</si>
  <si>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</si>
  <si>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</si>
  <si>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</si>
  <si>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</si>
  <si>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</si>
  <si>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</si>
  <si>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</si>
  <si>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</si>
  <si>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</si>
  <si>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</si>
  <si>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</si>
  <si>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</si>
  <si>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</si>
  <si>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</si>
  <si>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</si>
  <si>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</si>
  <si>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</si>
  <si>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</si>
  <si>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</si>
  <si>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</si>
  <si>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</si>
  <si>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</si>
  <si>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</si>
  <si>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</si>
  <si>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</si>
  <si>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</si>
  <si>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</si>
  <si>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</si>
  <si>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</si>
  <si>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</si>
  <si>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</si>
  <si>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</si>
  <si>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</si>
  <si>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</si>
  <si>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</si>
  <si>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</si>
  <si>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</si>
  <si>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</si>
  <si>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</si>
  <si>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</si>
  <si>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</si>
  <si>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</si>
  <si>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</si>
  <si>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</si>
  <si>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</si>
  <si>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</si>
  <si>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</si>
  <si>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</si>
  <si>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</si>
  <si>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</si>
  <si>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</si>
  <si>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</si>
  <si>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</si>
  <si>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</si>
  <si>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</si>
  <si>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</si>
  <si>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</si>
  <si>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</si>
  <si>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</si>
  <si>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</si>
  <si>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</si>
  <si>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</si>
  <si>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</si>
  <si>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</si>
  <si>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</si>
  <si>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</si>
  <si>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</si>
  <si>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</si>
  <si>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</si>
  <si>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</si>
  <si>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</si>
  <si>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</si>
  <si>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</si>
  <si>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</si>
  <si>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</si>
  <si>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</si>
  <si>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</si>
  <si>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</si>
  <si>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</si>
  <si>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</si>
  <si>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</si>
  <si>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</si>
  <si>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</si>
  <si>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</si>
  <si>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</si>
  <si>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</si>
  <si>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</si>
  <si>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</si>
  <si>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</si>
  <si>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</si>
  <si>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</si>
  <si>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</si>
  <si>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</si>
  <si>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</si>
  <si>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</si>
  <si>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</si>
  <si>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</si>
  <si>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</si>
  <si>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</si>
  <si>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</si>
  <si>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</si>
  <si>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</si>
  <si>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</si>
  <si>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</si>
  <si>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</si>
  <si>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</si>
  <si>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</si>
  <si>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</si>
  <si>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</si>
  <si>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</si>
  <si>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</si>
  <si>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</si>
  <si>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</si>
  <si>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</si>
  <si>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</si>
  <si>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</si>
  <si>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</si>
  <si>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</si>
  <si>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</si>
  <si>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</si>
  <si>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</si>
  <si>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</si>
  <si>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</si>
  <si>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</si>
  <si>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</si>
  <si>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</si>
  <si>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</si>
  <si>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</si>
  <si>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</si>
  <si>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</si>
  <si>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</si>
  <si>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</si>
  <si>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</si>
  <si>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</si>
  <si>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</si>
  <si>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</si>
  <si>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</si>
  <si>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</si>
  <si>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</si>
  <si>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</si>
  <si>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</si>
  <si>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</si>
  <si>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</si>
  <si>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</si>
  <si>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</si>
  <si>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</si>
  <si>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</si>
  <si>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</si>
  <si>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</si>
  <si>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</si>
  <si>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</si>
  <si>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</si>
  <si>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</si>
  <si>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</si>
  <si>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</si>
  <si>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</si>
  <si>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</si>
  <si>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</si>
  <si>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</si>
  <si>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</si>
  <si>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</si>
  <si>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</si>
  <si>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</si>
  <si>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</si>
  <si>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</si>
  <si>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</si>
  <si>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</si>
  <si>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</si>
  <si>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</si>
  <si>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</si>
  <si>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</si>
  <si>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</si>
  <si>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</si>
  <si>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</si>
  <si>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</si>
  <si>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</si>
  <si>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</si>
  <si>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</si>
  <si>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</si>
  <si>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</si>
  <si>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</si>
  <si>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</si>
  <si>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</si>
  <si>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</si>
  <si>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</si>
  <si>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</si>
  <si>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</si>
  <si>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</si>
  <si>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</si>
  <si>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</si>
  <si>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</si>
  <si>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</si>
  <si>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</si>
  <si>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</si>
  <si>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</si>
  <si>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</si>
  <si>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</si>
  <si>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</si>
  <si>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</si>
  <si>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</si>
  <si>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</si>
  <si>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</si>
  <si>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</si>
  <si>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</si>
  <si>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</si>
  <si>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</si>
  <si>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</si>
  <si>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</si>
  <si>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</si>
  <si>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</si>
  <si>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</si>
  <si>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</si>
  <si>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</si>
  <si>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</si>
  <si>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</si>
  <si>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</si>
  <si>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</si>
  <si>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</si>
  <si>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</si>
  <si>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</si>
  <si>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</si>
  <si>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</si>
  <si>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</si>
  <si>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</si>
  <si>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</si>
  <si>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</si>
  <si>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</si>
  <si>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</si>
  <si>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</si>
  <si>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</si>
  <si>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</si>
  <si>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</si>
  <si>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</si>
  <si>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</si>
  <si>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</si>
  <si>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</si>
  <si>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</si>
  <si>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</si>
  <si>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</si>
  <si>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</si>
  <si>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</si>
  <si>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</si>
  <si>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</si>
  <si>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</si>
  <si>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</si>
  <si>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</si>
  <si>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</si>
  <si>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</si>
  <si>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</si>
  <si>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</si>
  <si>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</si>
  <si>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</si>
  <si>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</si>
  <si>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</si>
  <si>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</si>
  <si>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</si>
  <si>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</si>
  <si>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</si>
  <si>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</si>
  <si>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</si>
  <si>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</si>
  <si>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</si>
  <si>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</si>
  <si>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</si>
  <si>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</si>
  <si>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</si>
  <si>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</si>
  <si>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</si>
  <si>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</si>
  <si>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</si>
  <si>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</si>
  <si>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</si>
  <si>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</si>
  <si>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</si>
  <si>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</si>
  <si>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</si>
  <si>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</si>
  <si>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</si>
  <si>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</si>
  <si>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</si>
  <si>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</si>
  <si>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</si>
  <si>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</si>
  <si>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</si>
  <si>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</si>
  <si>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</si>
  <si>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</si>
  <si>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</si>
  <si>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</si>
  <si>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</si>
  <si>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</si>
  <si>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</si>
  <si>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</si>
  <si>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</si>
  <si>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</si>
  <si>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</si>
  <si>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</si>
  <si>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</si>
  <si>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</si>
  <si>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</si>
  <si>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</si>
  <si>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</si>
  <si>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</si>
  <si>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</si>
  <si>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</si>
  <si>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</si>
  <si>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</si>
  <si>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</si>
  <si>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</si>
  <si>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</si>
  <si>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</si>
  <si>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</si>
  <si>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</si>
  <si>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</si>
  <si>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</si>
  <si>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</si>
  <si>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</si>
  <si>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</si>
  <si>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</si>
  <si>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</si>
  <si>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</si>
  <si>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</si>
  <si>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</si>
  <si>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</si>
  <si>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</si>
  <si>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</si>
  <si>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</si>
  <si>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</si>
  <si>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</si>
  <si>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</si>
  <si>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</si>
  <si>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</si>
  <si>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</si>
  <si>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</si>
  <si>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</si>
  <si>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</si>
  <si>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</si>
  <si>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</si>
  <si>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</si>
  <si>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</si>
  <si>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</si>
  <si>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</si>
  <si>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</si>
  <si>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</si>
  <si>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</si>
  <si>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</si>
  <si>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</si>
  <si>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</si>
  <si>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</si>
  <si>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</si>
  <si>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</si>
  <si>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</si>
  <si>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</si>
  <si>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</si>
  <si>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</si>
  <si>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</si>
  <si>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</si>
  <si>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</si>
  <si>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</si>
  <si>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</si>
  <si>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</si>
  <si>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</si>
  <si>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</si>
  <si>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</si>
  <si>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</si>
  <si>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</si>
  <si>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</si>
  <si>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</si>
  <si>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</si>
  <si>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</si>
  <si>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</si>
  <si>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</si>
  <si>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</si>
  <si>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</si>
  <si>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</si>
  <si>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</si>
  <si>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</si>
  <si>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</si>
  <si>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</si>
  <si>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</si>
  <si>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</si>
  <si>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</si>
  <si>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</si>
  <si>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</si>
  <si>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</si>
  <si>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</si>
  <si>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</si>
  <si>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</si>
  <si>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</si>
  <si>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</si>
  <si>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</si>
  <si>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</si>
  <si>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</si>
  <si>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</si>
  <si>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</si>
  <si>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</si>
  <si>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</si>
  <si>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</si>
  <si>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</si>
  <si>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</si>
  <si>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</si>
  <si>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</si>
  <si>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</si>
  <si>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</si>
  <si>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</si>
  <si>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</si>
  <si>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</si>
  <si>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</si>
  <si>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</si>
  <si>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</si>
  <si>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</si>
  <si>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</si>
  <si>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</si>
  <si>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</si>
  <si>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</si>
  <si>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</si>
  <si>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</si>
  <si>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</si>
  <si>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</si>
  <si>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</si>
  <si>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</si>
  <si>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</si>
  <si>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</si>
  <si>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</si>
  <si>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</si>
  <si>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</si>
  <si>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</si>
  <si>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</si>
  <si>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</si>
  <si>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</si>
  <si>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</si>
  <si>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</si>
  <si>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</si>
  <si>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</si>
  <si>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</si>
  <si>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</si>
  <si>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</si>
  <si>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</si>
  <si>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</si>
  <si>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</si>
  <si>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</si>
  <si>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</si>
  <si>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</si>
  <si>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</si>
  <si>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</si>
  <si>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</si>
  <si>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</si>
  <si>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</si>
  <si>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</si>
  <si>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</si>
  <si>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</si>
  <si>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</si>
  <si>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</si>
  <si>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</si>
  <si>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</si>
  <si>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</si>
  <si>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</si>
  <si>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</si>
  <si>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</si>
  <si>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</si>
  <si>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</si>
  <si>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</si>
  <si>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</si>
  <si>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</si>
  <si>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</si>
  <si>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</si>
  <si>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</si>
  <si>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</si>
  <si>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</si>
  <si>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</si>
  <si>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</si>
  <si>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</si>
  <si>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</si>
  <si>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</si>
  <si>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</si>
  <si>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</si>
  <si>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</si>
  <si>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</si>
  <si>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</si>
  <si>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</si>
  <si>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</si>
  <si>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</si>
  <si>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</si>
  <si>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</si>
  <si>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</si>
  <si>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</si>
  <si>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</si>
  <si>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</si>
  <si>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</si>
  <si>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</si>
  <si>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</si>
  <si>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</si>
  <si>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</si>
  <si>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</si>
  <si>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</si>
  <si>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</si>
  <si>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</si>
  <si>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</si>
  <si>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</si>
  <si>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</si>
  <si>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</si>
  <si>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</si>
  <si>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</si>
  <si>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</si>
  <si>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</si>
  <si>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</si>
  <si>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</si>
  <si>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</si>
  <si>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</si>
  <si>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</si>
  <si>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</si>
  <si>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</si>
  <si>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</si>
  <si>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</si>
  <si>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</si>
  <si>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</si>
  <si>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</si>
  <si>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</si>
  <si>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</si>
  <si>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</si>
  <si>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</si>
  <si>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</si>
  <si>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</si>
  <si>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</si>
  <si>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</si>
  <si>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</si>
  <si>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</si>
  <si>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</si>
  <si>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</si>
  <si>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</si>
  <si>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</si>
  <si>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</si>
  <si>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</si>
  <si>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</si>
  <si>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</si>
  <si>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</si>
  <si>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</si>
  <si>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</si>
  <si>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</si>
  <si>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</si>
  <si>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</si>
  <si>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</si>
  <si>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</si>
  <si>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</si>
  <si>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</si>
  <si>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</si>
  <si>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</si>
  <si>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</si>
  <si>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</si>
  <si>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</si>
  <si>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</si>
  <si>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</si>
  <si>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</si>
  <si>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</si>
  <si>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</si>
  <si>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</si>
  <si>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</si>
  <si>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</si>
  <si>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</si>
  <si>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</si>
  <si>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</si>
  <si>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</si>
  <si>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</si>
  <si>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</si>
  <si>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</si>
  <si>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</si>
  <si>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</si>
  <si>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</si>
  <si>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</si>
  <si>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</si>
  <si>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</si>
  <si>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</si>
  <si>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</si>
  <si>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</si>
  <si>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</si>
  <si>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</si>
  <si>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</si>
  <si>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</si>
  <si>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</si>
  <si>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</si>
  <si>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</si>
  <si>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</si>
  <si>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</si>
  <si>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</si>
  <si>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</si>
  <si>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</si>
  <si>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</si>
  <si>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</si>
  <si>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</si>
  <si>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</si>
  <si>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</si>
  <si>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</si>
  <si>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</si>
  <si>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</si>
  <si>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</si>
  <si>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</si>
  <si>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</si>
  <si>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</si>
  <si>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</si>
  <si>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</si>
  <si>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</si>
  <si>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</si>
  <si>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</si>
  <si>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</si>
  <si>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</si>
  <si>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</si>
  <si>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</si>
  <si>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</si>
  <si>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</si>
  <si>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</si>
  <si>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</si>
  <si>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</si>
  <si>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</si>
  <si>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</si>
  <si>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</si>
  <si>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</si>
  <si>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</si>
  <si>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</si>
  <si>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</si>
  <si>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</si>
  <si>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</si>
  <si>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</si>
  <si>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</si>
  <si>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</si>
  <si>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</si>
  <si>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</si>
  <si>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</si>
  <si>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</si>
  <si>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</si>
  <si>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</si>
  <si>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</si>
  <si>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</si>
  <si>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</si>
  <si>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</si>
  <si>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</si>
  <si>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</si>
  <si>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</si>
  <si>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</si>
  <si>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</si>
  <si>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</si>
  <si>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</si>
  <si>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</si>
  <si>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</si>
  <si>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</si>
  <si>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</si>
  <si>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</si>
  <si>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</si>
  <si>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</si>
  <si>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</si>
  <si>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</si>
  <si>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</si>
  <si>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</si>
  <si>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</si>
  <si>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</si>
  <si>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</si>
  <si>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</si>
  <si>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</si>
  <si>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</si>
  <si>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</si>
  <si>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</si>
  <si>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</si>
  <si>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</si>
  <si>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</si>
  <si>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</si>
  <si>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</si>
  <si>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</si>
  <si>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</si>
  <si>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</si>
  <si>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</si>
  <si>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</si>
  <si>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</si>
  <si>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</si>
  <si>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</si>
  <si>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</si>
  <si>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</si>
  <si>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</si>
  <si>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</si>
  <si>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</si>
  <si>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</si>
  <si>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</si>
  <si>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</si>
  <si>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</si>
  <si>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</si>
  <si>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</si>
  <si>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</si>
  <si>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</si>
  <si>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</si>
  <si>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</si>
  <si>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</si>
  <si>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</si>
  <si>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</si>
  <si>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</si>
  <si>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</si>
  <si>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</si>
  <si>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</si>
  <si>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</si>
  <si>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</si>
  <si>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</si>
  <si>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</si>
  <si>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</si>
  <si>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</si>
  <si>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</si>
  <si>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</si>
  <si>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</si>
  <si>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</si>
  <si>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</si>
  <si>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</si>
  <si>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</si>
  <si>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</si>
  <si>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</si>
  <si>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</si>
  <si>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</si>
  <si>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</si>
  <si>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</si>
  <si>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</si>
  <si>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</si>
  <si>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</si>
  <si>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</si>
  <si>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</si>
  <si>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</si>
  <si>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</si>
  <si>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</si>
  <si>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</si>
  <si>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</si>
  <si>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</si>
  <si>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</si>
  <si>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</si>
  <si>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</si>
  <si>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</si>
  <si>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</si>
  <si>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</si>
  <si>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</si>
  <si>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</si>
  <si>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</si>
  <si>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</si>
  <si>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</si>
  <si>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</si>
  <si>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</si>
  <si>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</si>
  <si>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</si>
  <si>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</si>
  <si>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</si>
  <si>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</si>
  <si>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</si>
  <si>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</si>
  <si>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</si>
  <si>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</si>
  <si>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</si>
  <si>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</si>
  <si>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</si>
  <si>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</si>
  <si>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</si>
  <si>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</si>
  <si>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</si>
  <si>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</si>
  <si>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</si>
  <si>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</si>
  <si>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</si>
  <si>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</si>
  <si>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</si>
  <si>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</si>
  <si>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</si>
  <si>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</si>
  <si>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</si>
  <si>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</si>
  <si>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</si>
  <si>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</si>
  <si>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</si>
  <si>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</si>
  <si>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</si>
  <si>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</si>
  <si>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</si>
  <si>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</si>
  <si>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</si>
  <si>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</si>
  <si>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</si>
  <si>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</si>
  <si>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</si>
  <si>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</si>
  <si>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</si>
  <si>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</si>
  <si>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</si>
  <si>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</si>
  <si>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</si>
  <si>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</si>
  <si>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</si>
  <si>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</si>
  <si>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</si>
  <si>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</si>
  <si>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</si>
  <si>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</si>
  <si>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</si>
  <si>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</si>
  <si>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</si>
  <si>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</si>
  <si>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</si>
  <si>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</si>
  <si>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</si>
  <si>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</si>
  <si>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</si>
  <si>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</si>
  <si>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</si>
  <si>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</si>
  <si>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</si>
  <si>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</si>
  <si>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</si>
  <si>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</si>
  <si>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</si>
  <si>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</si>
  <si>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</si>
  <si>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</si>
  <si>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</si>
  <si>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</si>
  <si>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</si>
  <si>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</si>
  <si>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</si>
  <si>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</si>
  <si>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</si>
  <si>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</si>
  <si>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</si>
  <si>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</si>
  <si>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</si>
  <si>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</si>
  <si>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</si>
  <si>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</si>
  <si>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</si>
  <si>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</si>
  <si>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</si>
  <si>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</si>
  <si>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</si>
  <si>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</si>
  <si>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</si>
  <si>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</si>
  <si>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</si>
  <si>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</si>
  <si>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</si>
  <si>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</si>
  <si>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</si>
  <si>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</si>
  <si>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</si>
  <si>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</si>
  <si>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</si>
  <si>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</si>
  <si>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</si>
  <si>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</si>
  <si>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</si>
  <si>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</si>
  <si>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</si>
  <si>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</si>
  <si>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</si>
  <si>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</si>
  <si>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</si>
  <si>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</si>
  <si>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</si>
  <si>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</si>
  <si>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</si>
  <si>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</si>
  <si>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</si>
  <si>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</si>
  <si>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</si>
  <si>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</si>
  <si>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</si>
  <si>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</si>
  <si>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</si>
  <si>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</si>
  <si>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</si>
  <si>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</si>
  <si>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</si>
  <si>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</si>
  <si>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</si>
  <si>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</si>
  <si>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</si>
  <si>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</si>
  <si>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</si>
  <si>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</si>
  <si>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</si>
  <si>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</si>
  <si>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</si>
  <si>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</si>
  <si>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</si>
  <si>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</si>
  <si>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</si>
  <si>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</si>
  <si>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</si>
  <si>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</si>
  <si>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</si>
  <si>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</si>
  <si>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</si>
  <si>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</si>
  <si>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</si>
  <si>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</si>
  <si>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</si>
  <si>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</si>
  <si>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</si>
  <si>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</si>
  <si>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</si>
  <si>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</si>
  <si>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</si>
  <si>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</si>
  <si>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</si>
  <si>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</si>
  <si>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</si>
  <si>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</si>
  <si>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</si>
  <si>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</si>
  <si>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</si>
  <si>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</si>
  <si>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</si>
  <si>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</si>
  <si>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</si>
  <si>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</si>
  <si>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</si>
  <si>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</si>
  <si>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</si>
  <si>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</si>
  <si>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</si>
  <si>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</si>
  <si>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</si>
  <si>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</si>
  <si>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</si>
  <si>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</si>
  <si>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</si>
  <si>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</si>
  <si>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</si>
  <si>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</si>
  <si>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</si>
  <si>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</si>
  <si>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</si>
  <si>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</si>
  <si>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</si>
  <si>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</si>
  <si>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</si>
  <si>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</si>
  <si>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</si>
  <si>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</si>
  <si>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</si>
  <si>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</si>
  <si>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</si>
  <si>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</si>
  <si>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</si>
  <si>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</si>
  <si>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</si>
  <si>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</si>
  <si>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</si>
  <si>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</si>
  <si>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</si>
  <si>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</si>
  <si>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</si>
  <si>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</si>
  <si>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</si>
  <si>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</si>
  <si>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</si>
  <si>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</si>
  <si>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</si>
  <si>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</si>
  <si>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</si>
  <si>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</si>
  <si>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</si>
  <si>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</si>
  <si>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</si>
  <si>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</si>
  <si>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</si>
  <si>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</si>
  <si>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</si>
  <si>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</si>
  <si>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</si>
  <si>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</si>
  <si>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</si>
  <si>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</si>
  <si>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</si>
  <si>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</si>
  <si>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</si>
  <si>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</si>
  <si>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</si>
  <si>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</si>
  <si>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</si>
  <si>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</si>
  <si>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</si>
  <si>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</si>
  <si>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</si>
  <si>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</si>
  <si>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</si>
  <si>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</si>
  <si>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</si>
  <si>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</si>
  <si>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</si>
  <si>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</si>
  <si>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</si>
  <si>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</si>
  <si>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</si>
  <si>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</si>
  <si>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</si>
  <si>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</si>
  <si>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</si>
  <si>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</si>
  <si>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</si>
  <si>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</si>
  <si>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</si>
  <si>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</si>
  <si>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</si>
  <si>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</si>
  <si>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</si>
  <si>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</si>
  <si>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</si>
  <si>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</si>
  <si>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</si>
  <si>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</si>
  <si>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</si>
  <si>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</si>
  <si>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</si>
  <si>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</si>
  <si>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</si>
  <si>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</si>
  <si>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</si>
  <si>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</si>
  <si>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</si>
  <si>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</si>
  <si>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</si>
  <si>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</si>
  <si>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</si>
  <si>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</si>
  <si>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</si>
  <si>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</si>
  <si>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</si>
  <si>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</si>
  <si>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</si>
  <si>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</si>
  <si>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</si>
  <si>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</si>
  <si>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</si>
  <si>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</si>
  <si>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</si>
  <si>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</si>
  <si>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</si>
  <si>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</si>
  <si>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</si>
  <si>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</si>
  <si>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</si>
  <si>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</si>
  <si>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</si>
  <si>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</si>
  <si>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</si>
  <si>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</si>
  <si>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</si>
  <si>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</si>
  <si>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</si>
  <si>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</si>
  <si>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</si>
  <si>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</si>
  <si>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</si>
  <si>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</si>
  <si>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</si>
  <si>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</si>
  <si>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</si>
  <si>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</si>
  <si>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</si>
  <si>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</si>
  <si>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</si>
  <si>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</si>
  <si>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</si>
  <si>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</si>
  <si>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</si>
  <si>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</si>
  <si>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</si>
  <si>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</si>
  <si>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</si>
  <si>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</si>
  <si>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</si>
  <si>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</si>
  <si>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</si>
  <si>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</si>
  <si>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</si>
  <si>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</si>
  <si>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</si>
  <si>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</si>
  <si>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</si>
  <si>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</si>
  <si>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</si>
  <si>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</si>
  <si>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</si>
  <si>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</si>
  <si>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</si>
  <si>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</si>
  <si>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</si>
  <si>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</si>
  <si>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</si>
  <si>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</si>
  <si>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</si>
  <si>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</si>
  <si>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</si>
  <si>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</si>
  <si>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</si>
  <si>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</si>
  <si>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</si>
  <si>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</si>
  <si>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</si>
  <si>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</si>
  <si>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</si>
  <si>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</si>
  <si>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</si>
  <si>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</si>
  <si>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</si>
  <si>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</si>
  <si>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</si>
  <si>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</si>
  <si>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</si>
  <si>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</si>
  <si>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</si>
  <si>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</si>
  <si>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</si>
  <si>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</si>
  <si>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</si>
  <si>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</si>
  <si>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</si>
  <si>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</si>
  <si>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</si>
  <si>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</si>
  <si>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</si>
  <si>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</si>
  <si>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</si>
  <si>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</si>
  <si>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</si>
  <si>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</si>
  <si>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</si>
  <si>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</si>
  <si>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</si>
  <si>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</si>
  <si>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</si>
  <si>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</si>
  <si>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</si>
  <si>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</si>
  <si>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</si>
  <si>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</si>
  <si>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</si>
  <si>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</si>
  <si>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</si>
  <si>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</si>
  <si>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</si>
  <si>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</si>
  <si>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</si>
  <si>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</si>
  <si>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</si>
  <si>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</si>
  <si>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</si>
  <si>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</si>
  <si>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</si>
  <si>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</si>
  <si>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</si>
  <si>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</si>
  <si>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</si>
  <si>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</si>
  <si>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</si>
  <si>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</si>
  <si>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</si>
  <si>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</si>
  <si>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</si>
  <si>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</si>
  <si>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</si>
  <si>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</si>
  <si>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</si>
  <si>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</si>
  <si>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</si>
  <si>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</si>
  <si>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</si>
  <si>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</si>
  <si>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</si>
  <si>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</si>
  <si>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</si>
  <si>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</si>
  <si>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</si>
  <si>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</si>
  <si>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</si>
  <si>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</si>
  <si>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</si>
  <si>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</si>
  <si>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</si>
  <si>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</si>
  <si>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</si>
  <si>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</si>
  <si>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</si>
  <si>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</si>
  <si>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</si>
  <si>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</si>
  <si>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</si>
  <si>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</si>
  <si>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</si>
  <si>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</si>
  <si>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</si>
  <si>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</si>
  <si>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</si>
  <si>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</si>
  <si>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</si>
  <si>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</si>
  <si>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</si>
  <si>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</si>
  <si>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</si>
  <si>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</si>
  <si>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</si>
  <si>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</si>
  <si>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</si>
  <si>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</si>
  <si>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</si>
  <si>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</si>
  <si>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</si>
  <si>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</si>
  <si>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</si>
  <si>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</si>
  <si>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</si>
  <si>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</si>
  <si>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</si>
  <si>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</si>
  <si>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</si>
  <si>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</si>
  <si>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</si>
  <si>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</si>
  <si>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</si>
  <si>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</si>
  <si>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</si>
  <si>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</si>
  <si>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</si>
  <si>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</si>
  <si>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</si>
  <si>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</si>
  <si>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</si>
  <si>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</si>
  <si>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</si>
  <si>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</si>
  <si>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</si>
  <si>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</si>
  <si>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</si>
  <si>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</si>
  <si>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</si>
  <si>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</si>
  <si>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</si>
  <si>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</si>
  <si>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</si>
  <si>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</si>
  <si>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</si>
  <si>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</si>
  <si>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</si>
  <si>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</si>
  <si>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</si>
  <si>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</si>
  <si>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</si>
  <si>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</si>
  <si>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</si>
  <si>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</si>
  <si>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</si>
  <si>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</si>
  <si>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</si>
  <si>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</si>
  <si>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</si>
  <si>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</si>
  <si>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</si>
  <si>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</si>
  <si>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</si>
  <si>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</si>
  <si>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</si>
  <si>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</si>
  <si>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</si>
  <si>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</si>
  <si>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</si>
  <si>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</si>
  <si>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</si>
  <si>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</si>
  <si>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</si>
  <si>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</si>
  <si>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</si>
  <si>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</si>
  <si>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</si>
  <si>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</si>
  <si>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</si>
  <si>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</si>
  <si>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</si>
  <si>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</si>
  <si>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</si>
  <si>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</si>
  <si>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</si>
  <si>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</si>
  <si>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</si>
  <si>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</si>
  <si>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</si>
  <si>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</si>
  <si>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</si>
  <si>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</si>
  <si>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</si>
  <si>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</si>
  <si>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</si>
  <si>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</si>
  <si>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</si>
  <si>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</si>
  <si>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</si>
  <si>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</si>
  <si>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</si>
  <si>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</si>
  <si>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</si>
  <si>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</si>
  <si>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</si>
  <si>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</si>
  <si>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</si>
  <si>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</si>
  <si>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</si>
  <si>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</si>
  <si>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</si>
  <si>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</si>
  <si>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</si>
  <si>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</si>
  <si>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</si>
  <si>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</si>
  <si>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</si>
  <si>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</si>
  <si>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</si>
  <si>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</si>
  <si>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</si>
  <si>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</si>
  <si>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</si>
  <si>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</si>
  <si>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</si>
  <si>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</si>
  <si>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</si>
  <si>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</si>
  <si>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</si>
  <si>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</si>
  <si>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</si>
  <si>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</si>
  <si>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</si>
  <si>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</si>
  <si>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</si>
  <si>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</si>
  <si>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</si>
  <si>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</si>
  <si>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</si>
  <si>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</si>
  <si>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</si>
  <si>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</si>
  <si>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</si>
  <si>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</si>
  <si>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</si>
  <si>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</si>
  <si>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</si>
  <si>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</si>
  <si>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</si>
  <si>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</si>
  <si>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</si>
  <si>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</si>
  <si>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</si>
  <si>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</si>
  <si>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</si>
  <si>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</si>
  <si>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</si>
  <si>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</si>
  <si>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</si>
  <si>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</si>
  <si>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</si>
  <si>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</si>
  <si>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</si>
  <si>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</si>
  <si>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</si>
  <si>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</si>
  <si>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</si>
  <si>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</si>
  <si>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</si>
  <si>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</si>
  <si>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</si>
  <si>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</si>
  <si>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</si>
  <si>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</si>
  <si>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</si>
  <si>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</si>
  <si>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</si>
  <si>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</si>
  <si>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</si>
  <si>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</si>
  <si>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</si>
  <si>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</si>
  <si>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</si>
  <si>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</si>
  <si>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</si>
  <si>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</si>
  <si>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</si>
  <si>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</si>
  <si>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</si>
  <si>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</si>
  <si>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</si>
  <si>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</si>
  <si>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</si>
  <si>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</si>
  <si>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</si>
  <si>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</si>
  <si>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</si>
  <si>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</si>
  <si>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</si>
  <si>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</si>
  <si>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</si>
  <si>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</si>
  <si>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</si>
  <si>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</si>
  <si>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</si>
  <si>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</si>
  <si>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</si>
  <si>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</si>
  <si>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</si>
  <si>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</si>
  <si>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</si>
  <si>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</si>
  <si>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</si>
  <si>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</si>
  <si>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</si>
  <si>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</si>
  <si>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</si>
  <si>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</si>
  <si>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</si>
  <si>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</si>
  <si>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</si>
  <si>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</si>
  <si>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</si>
  <si>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</si>
  <si>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</si>
  <si>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</si>
  <si>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</si>
  <si>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</si>
  <si>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</si>
  <si>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</si>
  <si>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</si>
  <si>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</si>
  <si>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</si>
  <si>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</si>
  <si>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</si>
  <si>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</si>
  <si>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</si>
  <si>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</si>
  <si>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</si>
  <si>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</si>
  <si>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</si>
  <si>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</si>
  <si>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</si>
  <si>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</si>
  <si>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</si>
  <si>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</si>
  <si>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</si>
  <si>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</si>
  <si>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</si>
  <si>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</si>
  <si>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</si>
  <si>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</si>
  <si>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</si>
  <si>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</si>
  <si>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</si>
  <si>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</si>
  <si>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</si>
  <si>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</si>
  <si>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</si>
  <si>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</si>
  <si>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</si>
  <si>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</si>
  <si>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</si>
  <si>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</si>
  <si>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</si>
  <si>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</si>
  <si>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</si>
  <si>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</si>
  <si>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</si>
  <si>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</si>
  <si>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</si>
  <si>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</si>
  <si>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</si>
  <si>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</si>
  <si>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</si>
  <si>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</si>
  <si>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</si>
  <si>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</si>
  <si>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</si>
  <si>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</si>
  <si>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</si>
  <si>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</si>
  <si>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</si>
  <si>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</si>
  <si>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</si>
  <si>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</si>
  <si>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</si>
  <si>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</si>
  <si>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</si>
  <si>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</si>
  <si>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</si>
  <si>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</si>
  <si>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</si>
  <si>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</si>
  <si>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</si>
  <si>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</si>
  <si>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</si>
  <si>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</si>
  <si>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</si>
  <si>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</si>
  <si>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</si>
  <si>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</si>
  <si>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</si>
  <si>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</si>
  <si>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</si>
  <si>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</si>
  <si>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</si>
  <si>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</si>
  <si>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</si>
  <si>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</si>
  <si>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</si>
  <si>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</si>
  <si>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</si>
  <si>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</si>
  <si>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</si>
  <si>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</si>
  <si>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</si>
  <si>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</si>
  <si>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</si>
  <si>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</si>
  <si>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</si>
  <si>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</si>
  <si>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</si>
  <si>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</si>
  <si>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</si>
  <si>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</si>
  <si>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</si>
  <si>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</si>
  <si>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</si>
  <si>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</si>
  <si>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</si>
  <si>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</si>
  <si>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</si>
  <si>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</si>
  <si>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</si>
  <si>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</si>
  <si>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</si>
  <si>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</si>
  <si>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</si>
  <si>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</si>
  <si>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</si>
  <si>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</si>
  <si>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</si>
  <si>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</si>
  <si>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</si>
  <si>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</si>
  <si>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</si>
  <si>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</si>
  <si>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</si>
  <si>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</si>
  <si>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</si>
  <si>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</si>
  <si>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</si>
  <si>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</si>
  <si>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</si>
  <si>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</si>
  <si>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</si>
  <si>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</si>
  <si>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</si>
  <si>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</si>
  <si>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</si>
  <si>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</si>
  <si>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</si>
  <si>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</si>
  <si>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</si>
  <si>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</si>
  <si>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</si>
  <si>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</si>
  <si>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</si>
  <si>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</si>
  <si>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</si>
  <si>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</si>
  <si>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</si>
  <si>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</si>
  <si>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</si>
  <si>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</si>
  <si>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</si>
  <si>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</si>
  <si>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</si>
  <si>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</si>
  <si>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</si>
  <si>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</si>
  <si>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</si>
  <si>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</si>
  <si>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</si>
  <si>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</si>
  <si>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</si>
  <si>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</si>
  <si>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</si>
  <si>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</si>
  <si>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</si>
  <si>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</si>
  <si>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</si>
  <si>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</si>
  <si>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</si>
  <si>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</si>
  <si>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</si>
  <si>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</si>
  <si>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</si>
  <si>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</si>
  <si>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</si>
  <si>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</si>
  <si>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</si>
  <si>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</si>
  <si>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</si>
  <si>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</si>
  <si>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</si>
  <si>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</si>
  <si>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</si>
  <si>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</si>
  <si>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</si>
  <si>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</si>
  <si>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</si>
  <si>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</si>
  <si>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</si>
  <si>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</si>
  <si>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</si>
  <si>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</si>
  <si>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</si>
  <si>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</si>
  <si>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</si>
  <si>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</si>
  <si>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</si>
  <si>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</si>
  <si>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</si>
  <si>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</si>
  <si>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</si>
  <si>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</si>
  <si>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</si>
  <si>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</si>
  <si>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</si>
  <si>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</si>
  <si>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</si>
  <si>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</si>
  <si>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</si>
  <si>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</si>
  <si>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</si>
  <si>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</si>
  <si>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</si>
  <si>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</si>
  <si>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</si>
  <si>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</si>
  <si>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</si>
  <si>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</si>
  <si>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</si>
  <si>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</si>
  <si>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</si>
  <si>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</si>
  <si>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</si>
  <si>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</si>
  <si>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</si>
  <si>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</si>
  <si>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</si>
  <si>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</si>
  <si>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</si>
  <si>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</si>
  <si>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</si>
  <si>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</si>
  <si>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</si>
  <si>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</si>
  <si>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</si>
  <si>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</si>
  <si>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</si>
  <si>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</si>
  <si>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</si>
  <si>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</si>
  <si>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</si>
  <si>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</si>
  <si>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</si>
  <si>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</si>
  <si>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</si>
  <si>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</si>
  <si>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</si>
  <si>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</si>
  <si>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</si>
  <si>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</si>
  <si>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</si>
  <si>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</si>
  <si>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</si>
  <si>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</si>
  <si>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</si>
  <si>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</si>
  <si>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</si>
  <si>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</si>
  <si>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</si>
  <si>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</si>
  <si>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</si>
  <si>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</si>
  <si>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</si>
  <si>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</si>
  <si>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</si>
  <si>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</si>
  <si>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</si>
  <si>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</si>
  <si>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</si>
  <si>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</si>
  <si>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</si>
  <si>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</si>
  <si>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</si>
  <si>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</si>
  <si>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</si>
  <si>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</si>
  <si>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</si>
  <si>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</si>
  <si>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</si>
  <si>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</si>
  <si>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</si>
  <si>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</si>
  <si>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</si>
  <si>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</si>
  <si>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</si>
  <si>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</si>
  <si>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</si>
  <si>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</si>
  <si>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</si>
  <si>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</si>
  <si>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</si>
  <si>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</si>
  <si>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</si>
  <si>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</si>
  <si>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</si>
  <si>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</si>
  <si>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</si>
  <si>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</si>
  <si>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</si>
  <si>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</si>
  <si>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</si>
  <si>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</si>
  <si>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</si>
  <si>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</si>
  <si>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</si>
  <si>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</si>
  <si>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</si>
  <si>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</si>
  <si>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</si>
  <si>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</si>
  <si>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</si>
  <si>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</si>
  <si>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</si>
  <si>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</si>
  <si>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</si>
  <si>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</si>
  <si>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</si>
  <si>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</si>
  <si>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</si>
  <si>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</si>
  <si>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</si>
  <si>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</si>
  <si>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</si>
  <si>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</si>
  <si>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</si>
  <si>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</si>
  <si>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</si>
  <si>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</si>
  <si>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</si>
  <si>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</si>
  <si>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</si>
  <si>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</si>
  <si>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</si>
  <si>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</si>
  <si>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</si>
  <si>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</si>
  <si>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</si>
  <si>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</si>
  <si>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</si>
  <si>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</si>
  <si>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</si>
  <si>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</si>
  <si>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</si>
  <si>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</si>
  <si>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</si>
  <si>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</si>
  <si>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</si>
  <si>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</si>
  <si>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</si>
  <si>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</si>
  <si>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</si>
  <si>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</si>
  <si>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</si>
  <si>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</si>
  <si>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</si>
  <si>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</si>
  <si>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</si>
  <si>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</si>
  <si>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</si>
  <si>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</si>
  <si>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</si>
  <si>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</si>
  <si>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</si>
  <si>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</si>
  <si>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</si>
  <si>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</si>
  <si>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</si>
  <si>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</si>
  <si>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</si>
  <si>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</si>
  <si>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</si>
  <si>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</si>
  <si>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</si>
  <si>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</si>
  <si>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</si>
  <si>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</si>
  <si>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</si>
  <si>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</si>
  <si>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</si>
  <si>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</si>
  <si>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</si>
  <si>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</si>
  <si>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</si>
  <si>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</si>
  <si>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</si>
  <si>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</si>
  <si>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</si>
  <si>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</si>
  <si>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</si>
  <si>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</si>
  <si>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</si>
  <si>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</si>
  <si>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</si>
  <si>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</si>
  <si>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</si>
  <si>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</si>
  <si>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</si>
  <si>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</si>
  <si>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</si>
  <si>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</si>
  <si>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</si>
  <si>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</si>
  <si>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</si>
  <si>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</si>
  <si>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</si>
  <si>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</si>
  <si>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</si>
  <si>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</si>
  <si>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</si>
  <si>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</si>
  <si>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</si>
  <si>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</si>
  <si>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</si>
  <si>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</si>
  <si>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</si>
  <si>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</si>
  <si>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</si>
  <si>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</si>
  <si>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</si>
  <si>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</si>
  <si>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</si>
  <si>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</si>
  <si>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</si>
  <si>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</si>
  <si>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</si>
  <si>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</si>
  <si>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</si>
  <si>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</si>
  <si>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</si>
  <si>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</si>
  <si>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</si>
  <si>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</si>
  <si>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</si>
  <si>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</si>
  <si>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</si>
  <si>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</si>
  <si>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</si>
  <si>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</si>
  <si>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</si>
  <si>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</si>
  <si>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</si>
  <si>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</si>
  <si>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</si>
  <si>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</si>
  <si>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</si>
  <si>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</si>
  <si>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</si>
  <si>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</si>
  <si>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</si>
  <si>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</si>
  <si>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</si>
  <si>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</si>
  <si>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</si>
  <si>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</si>
  <si>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</si>
  <si>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</si>
  <si>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</si>
  <si>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</si>
  <si>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</si>
  <si>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</si>
  <si>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</si>
  <si>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</si>
  <si>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</si>
  <si>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</si>
  <si>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</si>
  <si>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</si>
  <si>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</si>
  <si>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</si>
  <si>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</si>
  <si>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</si>
  <si>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</si>
  <si>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</si>
  <si>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</si>
  <si>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</si>
  <si>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</si>
  <si>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</si>
  <si>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</si>
  <si>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</si>
  <si>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</si>
  <si>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</si>
  <si>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</si>
  <si>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</si>
  <si>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</si>
  <si>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</si>
  <si>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</si>
  <si>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</si>
  <si>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</si>
  <si>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</si>
  <si>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</si>
  <si>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</si>
  <si>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</si>
  <si>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</si>
  <si>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</si>
  <si>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</si>
  <si>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</si>
  <si>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</si>
  <si>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</si>
  <si>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</si>
  <si>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</si>
  <si>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</si>
  <si>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</si>
  <si>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</si>
  <si>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</si>
  <si>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</si>
  <si>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</si>
  <si>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</si>
  <si>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</si>
  <si>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</si>
  <si>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</si>
  <si>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</si>
  <si>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</si>
  <si>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</si>
  <si>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</si>
  <si>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</si>
  <si>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</si>
  <si>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</si>
  <si>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</si>
  <si>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</si>
  <si>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</si>
  <si>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</si>
  <si>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</si>
  <si>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</si>
  <si>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</si>
  <si>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</si>
  <si>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</si>
  <si>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</si>
  <si>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</si>
  <si>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</si>
  <si>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</si>
  <si>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</si>
  <si>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</si>
  <si>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</si>
  <si>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</si>
  <si>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</si>
  <si>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</si>
  <si>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</si>
  <si>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</si>
  <si>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</si>
  <si>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</si>
  <si>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</si>
  <si>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</si>
  <si>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</si>
  <si>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</si>
  <si>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</si>
  <si>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</si>
  <si>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</si>
  <si>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</si>
  <si>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</si>
  <si>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</si>
  <si>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</si>
  <si>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</si>
  <si>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</si>
  <si>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</si>
  <si>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</si>
  <si>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</si>
  <si>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</si>
  <si>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</si>
  <si>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</si>
  <si>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</si>
  <si>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</si>
  <si>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</si>
  <si>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</si>
  <si>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</si>
  <si>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</si>
  <si>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</si>
  <si>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</si>
  <si>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</si>
  <si>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</si>
  <si>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</si>
  <si>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</si>
  <si>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</si>
  <si>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</si>
  <si>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</si>
  <si>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</si>
  <si>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</si>
  <si>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</si>
  <si>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</si>
  <si>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</si>
  <si>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</si>
  <si>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</si>
  <si>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</si>
  <si>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</si>
  <si>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</si>
  <si>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</si>
  <si>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</si>
  <si>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</si>
  <si>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</si>
  <si>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</si>
  <si>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</si>
  <si>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</si>
  <si>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</si>
  <si>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</si>
  <si>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</si>
  <si>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</si>
  <si>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</si>
  <si>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</si>
  <si>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</si>
  <si>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</si>
  <si>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</si>
  <si>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</si>
  <si>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</si>
  <si>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</si>
  <si>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</si>
  <si>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</si>
  <si>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</si>
  <si>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</si>
  <si>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</si>
  <si>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</si>
  <si>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</si>
  <si>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</si>
  <si>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</si>
  <si>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</si>
  <si>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</si>
  <si>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</si>
  <si>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</si>
  <si>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</si>
  <si>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</si>
  <si>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</si>
  <si>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</si>
  <si>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</si>
  <si>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</si>
  <si>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</si>
  <si>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</si>
  <si>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</si>
  <si>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</si>
  <si>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</si>
  <si>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</si>
  <si>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</si>
  <si>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</si>
  <si>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</si>
  <si>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</si>
  <si>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</si>
  <si>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</si>
  <si>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</si>
  <si>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</si>
  <si>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</si>
  <si>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</si>
  <si>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</si>
  <si>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</si>
  <si>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</si>
  <si>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</si>
  <si>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</si>
  <si>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</si>
  <si>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</si>
  <si>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</si>
  <si>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</si>
  <si>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</si>
  <si>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</si>
  <si>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</si>
  <si>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</si>
  <si>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</si>
  <si>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</si>
  <si>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</si>
  <si>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</si>
  <si>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</si>
  <si>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</si>
  <si>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</si>
  <si>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</si>
  <si>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</si>
  <si>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</si>
  <si>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</si>
  <si>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</si>
  <si>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</si>
  <si>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</si>
  <si>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</si>
  <si>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</si>
  <si>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</si>
  <si>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</si>
  <si>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</si>
  <si>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</si>
  <si>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</si>
  <si>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</si>
  <si>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</si>
  <si>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</si>
  <si>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</si>
  <si>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</si>
  <si>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</si>
  <si>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</si>
  <si>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</si>
  <si>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</si>
  <si>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</si>
  <si>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</si>
  <si>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</si>
  <si>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</si>
  <si>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</si>
  <si>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</si>
  <si>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</si>
  <si>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</si>
  <si>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</si>
  <si>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</si>
  <si>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</si>
  <si>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</si>
  <si>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</si>
  <si>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</si>
  <si>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</si>
  <si>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</si>
  <si>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</si>
  <si>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</si>
  <si>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</si>
  <si>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</si>
  <si>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</si>
  <si>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</si>
  <si>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</si>
  <si>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</si>
  <si>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</si>
  <si>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</si>
  <si>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</si>
  <si>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</si>
  <si>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</si>
  <si>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</si>
  <si>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</si>
  <si>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</si>
  <si>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</si>
  <si>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</si>
  <si>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</si>
  <si>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</si>
  <si>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</si>
  <si>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</si>
  <si>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</si>
  <si>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</si>
  <si>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</si>
  <si>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</si>
  <si>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</si>
  <si>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</si>
  <si>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</si>
  <si>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</si>
  <si>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</si>
  <si>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</si>
  <si>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</si>
  <si>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</si>
  <si>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</si>
  <si>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</si>
  <si>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</si>
  <si>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</si>
  <si>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</si>
  <si>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</si>
  <si>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</si>
  <si>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</si>
  <si>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</si>
  <si>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</si>
  <si>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</si>
  <si>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</si>
  <si>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</si>
  <si>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</si>
  <si>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</si>
  <si>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</si>
  <si>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</si>
  <si>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</si>
  <si>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</si>
  <si>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</si>
  <si>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</si>
  <si>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</si>
  <si>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</si>
  <si>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</si>
  <si>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</si>
  <si>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</si>
  <si>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</si>
  <si>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</si>
  <si>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</si>
  <si>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</si>
  <si>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</si>
  <si>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</si>
  <si>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</si>
  <si>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</si>
  <si>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</si>
  <si>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</si>
  <si>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</si>
  <si>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</si>
  <si>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</si>
  <si>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</si>
  <si>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</si>
  <si>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</si>
  <si>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</si>
  <si>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</si>
  <si>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</si>
  <si>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</si>
  <si>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</si>
  <si>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</si>
  <si>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</si>
  <si>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</si>
  <si>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</si>
  <si>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</si>
  <si>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</si>
  <si>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</si>
  <si>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</si>
  <si>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</si>
  <si>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</si>
  <si>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</si>
  <si>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</si>
  <si>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</si>
  <si>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</si>
  <si>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</si>
  <si>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</si>
  <si>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</si>
  <si>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</si>
  <si>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</si>
  <si>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</si>
  <si>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</si>
  <si>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</si>
  <si>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</si>
  <si>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</si>
  <si>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</si>
  <si>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</si>
  <si>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</si>
  <si>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</si>
  <si>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</si>
  <si>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</si>
  <si>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</si>
  <si>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</si>
  <si>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</si>
  <si>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</si>
  <si>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</si>
  <si>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</si>
  <si>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</si>
  <si>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</si>
  <si>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</si>
  <si>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</si>
  <si>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</si>
  <si>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</si>
  <si>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</si>
  <si>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</si>
  <si>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</si>
  <si>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</si>
  <si>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</si>
  <si>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</si>
  <si>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</si>
  <si>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</si>
  <si>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</si>
  <si>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</si>
  <si>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</si>
  <si>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</si>
  <si>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</si>
  <si>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</si>
  <si>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</si>
  <si>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</si>
  <si>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</si>
  <si>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</si>
  <si>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</si>
  <si>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</si>
  <si>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</si>
  <si>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</si>
  <si>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</si>
  <si>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</si>
  <si>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</si>
  <si>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</si>
  <si>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</si>
  <si>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</si>
  <si>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</si>
  <si>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</si>
  <si>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</si>
  <si>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</si>
  <si>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</si>
  <si>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</si>
  <si>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</si>
  <si>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</si>
  <si>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</si>
  <si>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</si>
  <si>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</si>
  <si>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</si>
  <si>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</si>
  <si>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</si>
  <si>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</si>
  <si>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</si>
  <si>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</si>
  <si>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</si>
  <si>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</si>
  <si>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</si>
  <si>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</si>
  <si>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</si>
  <si>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</si>
  <si>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</si>
  <si>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</si>
  <si>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</si>
  <si>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</si>
  <si>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</si>
  <si>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</si>
  <si>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</si>
  <si>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</si>
  <si>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</si>
  <si>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</si>
  <si>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</si>
  <si>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</si>
  <si>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</si>
  <si>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</si>
  <si>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</si>
  <si>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</si>
  <si>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</si>
  <si>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</si>
  <si>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</si>
  <si>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</si>
  <si>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</si>
  <si>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</si>
  <si>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</si>
  <si>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</si>
  <si>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</si>
  <si>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</si>
  <si>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</si>
  <si>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</si>
  <si>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</si>
  <si>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</si>
  <si>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</si>
  <si>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</si>
  <si>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</si>
  <si>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</si>
  <si>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</si>
  <si>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</si>
  <si>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</si>
  <si>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</si>
  <si>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</si>
  <si>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</si>
  <si>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</si>
  <si>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</si>
  <si>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</si>
  <si>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</si>
  <si>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</si>
  <si>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</si>
  <si>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</si>
  <si>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</si>
  <si>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</si>
  <si>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</si>
  <si>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</si>
  <si>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</si>
  <si>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</si>
  <si>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</si>
  <si>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</si>
  <si>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</si>
  <si>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</si>
  <si>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</si>
  <si>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</si>
  <si>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</si>
  <si>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</si>
  <si>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</si>
  <si>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</si>
  <si>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</si>
  <si>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</si>
  <si>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</si>
  <si>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</si>
  <si>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</si>
  <si>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</si>
  <si>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</si>
  <si>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</si>
  <si>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</si>
  <si>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</si>
  <si>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</si>
  <si>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</si>
  <si>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</si>
  <si>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</si>
  <si>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</si>
  <si>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</si>
  <si>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</si>
  <si>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</si>
  <si>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</si>
  <si>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</si>
  <si>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</si>
  <si>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</si>
  <si>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</si>
  <si>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</si>
  <si>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</si>
  <si>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</si>
  <si>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</si>
  <si>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</si>
  <si>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</si>
  <si>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</si>
  <si>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</si>
  <si>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</si>
  <si>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</si>
  <si>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</si>
  <si>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</si>
  <si>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</si>
  <si>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</si>
  <si>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</si>
  <si>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</si>
  <si>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</si>
  <si>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</si>
  <si>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</si>
  <si>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</si>
  <si>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</si>
  <si>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</si>
  <si>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</si>
  <si>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</si>
  <si>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</si>
  <si>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</si>
  <si>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</si>
  <si>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</si>
  <si>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</si>
  <si>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</si>
  <si>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</si>
  <si>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</si>
  <si>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</si>
  <si>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</si>
  <si>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</si>
  <si>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</si>
  <si>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</si>
  <si>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</si>
  <si>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</si>
  <si>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</si>
  <si>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</si>
  <si>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</si>
  <si>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</si>
  <si>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</si>
  <si>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</si>
  <si>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</si>
  <si>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</si>
  <si>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</si>
  <si>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</si>
  <si>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</si>
  <si>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</si>
  <si>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</si>
  <si>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</si>
  <si>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</si>
  <si>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</si>
  <si>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</si>
  <si>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</si>
  <si>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</si>
  <si>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</si>
  <si>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</si>
  <si>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</si>
  <si>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</si>
  <si>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</si>
  <si>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</si>
  <si>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</si>
  <si>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</si>
  <si>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</si>
  <si>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</si>
  <si>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</si>
  <si>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</si>
  <si>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</si>
  <si>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</si>
  <si>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</si>
  <si>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</si>
  <si>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</si>
  <si>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</si>
  <si>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</si>
  <si>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</si>
  <si>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</si>
  <si>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</si>
  <si>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</si>
  <si>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</si>
  <si>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</si>
  <si>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</si>
  <si>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</si>
  <si>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</si>
  <si>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</si>
  <si>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</si>
  <si>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</si>
  <si>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</si>
  <si>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</si>
  <si>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</si>
  <si>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</si>
  <si>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</si>
  <si>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</si>
  <si>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</si>
  <si>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</si>
  <si>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</si>
  <si>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</si>
  <si>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</si>
  <si>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</si>
  <si>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</si>
  <si>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</si>
  <si>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</si>
  <si>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</si>
  <si>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</si>
  <si>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</si>
  <si>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</si>
  <si>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</si>
  <si>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</si>
  <si>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</si>
  <si>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</si>
  <si>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</si>
  <si>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</si>
  <si>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</si>
  <si>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</si>
  <si>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</si>
  <si>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</si>
  <si>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</si>
  <si>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</si>
  <si>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</si>
  <si>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</si>
  <si>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</si>
  <si>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</si>
  <si>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</si>
  <si>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</si>
  <si>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</si>
  <si>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</si>
  <si>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</si>
  <si>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</si>
  <si>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</si>
  <si>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</si>
  <si>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</si>
  <si>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</si>
  <si>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</si>
  <si>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</si>
  <si>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</si>
  <si>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</si>
  <si>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</si>
  <si>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</si>
  <si>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</si>
  <si>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</si>
  <si>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</si>
  <si>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</si>
  <si>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</si>
  <si>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</si>
  <si>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</si>
  <si>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</si>
  <si>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</si>
  <si>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</si>
  <si>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</si>
  <si>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</si>
  <si>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</si>
  <si>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</si>
  <si>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</si>
  <si>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</si>
  <si>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</si>
  <si>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</si>
  <si>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</si>
  <si>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</si>
  <si>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</si>
  <si>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</si>
  <si>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</si>
  <si>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</si>
  <si>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</si>
  <si>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</si>
  <si>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</si>
  <si>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</si>
  <si>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</si>
  <si>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</si>
  <si>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</si>
  <si>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</si>
  <si>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</si>
  <si>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</si>
  <si>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</si>
  <si>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</si>
  <si>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</si>
  <si>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</si>
  <si>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</si>
  <si>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</si>
  <si>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</si>
  <si>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</si>
  <si>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</si>
  <si>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</si>
  <si>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</si>
  <si>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</si>
  <si>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</si>
  <si>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</si>
  <si>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</si>
  <si>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</si>
  <si>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</si>
  <si>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</si>
  <si>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</si>
  <si>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</si>
  <si>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</si>
  <si>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</si>
  <si>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</si>
  <si>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</si>
  <si>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</si>
  <si>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</si>
  <si>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</si>
  <si>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</si>
  <si>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</si>
  <si>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</si>
  <si>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</si>
  <si>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</si>
  <si>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</si>
  <si>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</si>
  <si>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</si>
  <si>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</si>
  <si>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</si>
  <si>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</si>
  <si>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</si>
  <si>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</si>
  <si>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</si>
  <si>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</si>
  <si>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</si>
  <si>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</si>
  <si>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</si>
  <si>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</si>
  <si>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</si>
  <si>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</si>
  <si>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</si>
  <si>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</si>
  <si>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</si>
  <si>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</si>
  <si>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</si>
  <si>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</si>
  <si>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</si>
  <si>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</si>
  <si>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</si>
  <si>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</si>
  <si>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</si>
  <si>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</si>
  <si>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</si>
  <si>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</si>
  <si>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</si>
  <si>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</si>
  <si>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</si>
  <si>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</si>
  <si>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</si>
  <si>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</si>
  <si>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</si>
  <si>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</si>
  <si>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</si>
  <si>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</si>
  <si>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</si>
  <si>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</si>
  <si>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</si>
  <si>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</si>
  <si>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</si>
  <si>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</si>
  <si>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</si>
  <si>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</si>
  <si>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</si>
  <si>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</si>
  <si>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</si>
  <si>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</si>
  <si>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</si>
  <si>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</si>
  <si>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</si>
  <si>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</si>
  <si>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</si>
  <si>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</si>
  <si>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</si>
  <si>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</si>
  <si>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</si>
  <si>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</si>
  <si>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</si>
  <si>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</si>
  <si>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</si>
  <si>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</si>
  <si>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</si>
  <si>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</si>
  <si>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</si>
  <si>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</si>
  <si>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</si>
  <si>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</si>
  <si>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</si>
  <si>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</si>
  <si>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</si>
  <si>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</si>
  <si>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</si>
  <si>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</si>
  <si>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</si>
  <si>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</si>
  <si>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</si>
  <si>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</si>
  <si>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</si>
  <si>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</si>
  <si>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</si>
  <si>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</si>
  <si>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</si>
  <si>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</si>
  <si>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</si>
  <si>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</si>
  <si>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</si>
  <si>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</si>
  <si>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</si>
  <si>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</si>
  <si>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</si>
  <si>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</si>
  <si>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</si>
  <si>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</si>
  <si>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</si>
  <si>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</si>
  <si>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</si>
  <si>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</si>
  <si>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</si>
  <si>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</si>
  <si>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</si>
  <si>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</si>
  <si>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</si>
  <si>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</si>
  <si>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</si>
  <si>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</si>
  <si>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</si>
  <si>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</si>
  <si>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</si>
  <si>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</si>
  <si>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</si>
  <si>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</si>
  <si>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</si>
  <si>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</si>
  <si>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</si>
  <si>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</si>
  <si>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</si>
  <si>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</si>
  <si>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</si>
  <si>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</si>
  <si>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</si>
  <si>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</si>
  <si>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</si>
  <si>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</si>
  <si>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</si>
  <si>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</si>
  <si>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</si>
  <si>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</si>
  <si>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</si>
  <si>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</si>
  <si>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</si>
  <si>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</si>
  <si>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</si>
  <si>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</si>
  <si>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</si>
  <si>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</si>
  <si>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</si>
  <si>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</si>
  <si>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</si>
  <si>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</si>
  <si>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</si>
  <si>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</si>
  <si>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</si>
  <si>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</si>
  <si>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</si>
  <si>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</si>
  <si>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</si>
  <si>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</si>
  <si>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</si>
  <si>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</si>
  <si>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</si>
  <si>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</si>
  <si>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</si>
  <si>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</si>
  <si>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</si>
  <si>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</si>
  <si>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</si>
  <si>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</si>
  <si>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</si>
  <si>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</si>
  <si>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</si>
  <si>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</si>
  <si>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</si>
  <si>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</si>
  <si>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</si>
  <si>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</si>
  <si>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</si>
  <si>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</si>
  <si>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</si>
  <si>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</si>
  <si>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</si>
  <si>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</si>
  <si>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</si>
  <si>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</si>
  <si>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</si>
  <si>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</si>
  <si>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</si>
  <si>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</si>
  <si>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</si>
  <si>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</si>
  <si>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</si>
  <si>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</si>
  <si>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</si>
  <si>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</si>
  <si>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</si>
  <si>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</si>
  <si>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</si>
  <si>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</si>
  <si>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</si>
  <si>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</si>
  <si>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</si>
  <si>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</si>
  <si>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</si>
  <si>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</si>
  <si>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</si>
  <si>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</si>
  <si>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</si>
  <si>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</si>
  <si>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</si>
  <si>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</si>
  <si>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</si>
  <si>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</si>
  <si>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</si>
  <si>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</si>
  <si>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</si>
  <si>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</si>
  <si>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</si>
  <si>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</si>
  <si>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</si>
  <si>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</si>
  <si>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</si>
  <si>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</si>
  <si>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</si>
  <si>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</si>
  <si>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</si>
  <si>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</si>
  <si>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</si>
  <si>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</si>
  <si>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</si>
  <si>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</si>
  <si>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</si>
  <si>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</si>
  <si>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</si>
  <si>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</si>
  <si>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</si>
  <si>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</si>
  <si>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</si>
  <si>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</si>
  <si>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</si>
  <si>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</si>
  <si>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</si>
  <si>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</si>
  <si>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</si>
  <si>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</si>
  <si>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</si>
  <si>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</si>
  <si>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</si>
  <si>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</si>
  <si>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</si>
  <si>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</si>
  <si>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</si>
  <si>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</si>
  <si>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</si>
  <si>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</si>
  <si>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</si>
  <si>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</si>
  <si>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</si>
  <si>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</si>
  <si>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</si>
  <si>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</si>
  <si>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</si>
  <si>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</si>
  <si>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</si>
  <si>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</si>
  <si>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</si>
  <si>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</si>
  <si>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</si>
  <si>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</si>
  <si>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</si>
  <si>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</si>
  <si>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</si>
  <si>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</si>
  <si>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</si>
  <si>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</si>
  <si>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</si>
  <si>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</si>
  <si>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</si>
  <si>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</si>
  <si>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</si>
  <si>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</si>
  <si>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</si>
  <si>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</si>
  <si>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</si>
  <si>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</si>
  <si>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</si>
  <si>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</si>
  <si>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</si>
  <si>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</si>
  <si>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</si>
  <si>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</si>
  <si>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</si>
  <si>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</si>
  <si>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</si>
  <si>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</si>
  <si>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</si>
  <si>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</si>
  <si>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</si>
  <si>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</si>
  <si>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</si>
  <si>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</si>
  <si>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</si>
  <si>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</si>
  <si>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</si>
  <si>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</si>
  <si>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</si>
  <si>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</si>
  <si>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</si>
  <si>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</si>
  <si>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</si>
  <si>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</si>
  <si>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</si>
  <si>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</si>
  <si>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</si>
  <si>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</si>
  <si>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</si>
  <si>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</si>
  <si>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</si>
  <si>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</si>
  <si>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</si>
  <si>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</si>
  <si>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</si>
  <si>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</si>
  <si>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</si>
  <si>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</si>
  <si>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</si>
  <si>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</si>
  <si>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</si>
  <si>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</si>
  <si>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</si>
  <si>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</si>
  <si>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</si>
  <si>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</si>
  <si>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</si>
  <si>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</si>
  <si>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</si>
  <si>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</si>
  <si>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</si>
  <si>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</si>
  <si>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</si>
  <si>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</si>
  <si>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</si>
  <si>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</si>
  <si>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</si>
  <si>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</si>
  <si>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</si>
  <si>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</si>
  <si>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</si>
  <si>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</si>
  <si>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</si>
  <si>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</si>
  <si>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</si>
  <si>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</si>
  <si>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</si>
  <si>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</si>
  <si>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</si>
  <si>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</si>
  <si>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</si>
  <si>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</si>
  <si>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</si>
  <si>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</si>
  <si>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</si>
  <si>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</si>
  <si>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</si>
  <si>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</si>
  <si>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</si>
  <si>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</si>
  <si>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</si>
  <si>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</si>
  <si>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</si>
  <si>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</si>
  <si>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</si>
  <si>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</si>
  <si>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</si>
  <si>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</si>
  <si>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</si>
  <si>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</si>
  <si>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</si>
  <si>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</si>
  <si>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</si>
  <si>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</si>
  <si>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</si>
  <si>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</si>
  <si>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</si>
  <si>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</si>
  <si>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</si>
  <si>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</si>
  <si>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</si>
  <si>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</si>
  <si>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</si>
  <si>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</si>
  <si>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</si>
  <si>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</si>
  <si>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</si>
  <si>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</si>
  <si>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</si>
  <si>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</si>
  <si>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</si>
  <si>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</si>
  <si>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</si>
  <si>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</si>
  <si>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</si>
  <si>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</si>
  <si>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</si>
  <si>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</si>
  <si>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</si>
  <si>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</si>
  <si>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</si>
  <si>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</si>
  <si>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</si>
  <si>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</si>
  <si>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</si>
  <si>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</si>
  <si>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</si>
  <si>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</si>
  <si>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</si>
  <si>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</si>
  <si>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</si>
  <si>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</si>
  <si>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</si>
  <si>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</si>
  <si>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</si>
  <si>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</si>
  <si>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</si>
  <si>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</si>
  <si>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</si>
  <si>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</si>
  <si>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</si>
  <si>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</si>
  <si>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</si>
  <si>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</si>
  <si>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</si>
  <si>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</si>
  <si>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</si>
  <si>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</si>
  <si>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</si>
  <si>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</si>
  <si>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</si>
  <si>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</si>
  <si>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</si>
  <si>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</si>
  <si>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</si>
  <si>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</si>
  <si>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</si>
  <si>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</si>
  <si>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</si>
  <si>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</si>
  <si>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</si>
  <si>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</si>
  <si>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</si>
  <si>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</si>
  <si>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</si>
  <si>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</si>
  <si>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</si>
  <si>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</si>
  <si>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</si>
  <si>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</si>
  <si>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</si>
  <si>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</si>
  <si>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</si>
  <si>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</si>
  <si>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</si>
  <si>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</si>
  <si>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</si>
  <si>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</si>
  <si>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</si>
  <si>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</si>
  <si>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</si>
  <si>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</si>
  <si>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</si>
  <si>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</si>
  <si>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</si>
  <si>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</si>
  <si>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</si>
  <si>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</si>
  <si>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</si>
  <si>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</si>
  <si>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</si>
  <si>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</si>
  <si>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</si>
  <si>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</si>
  <si>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</si>
  <si>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</si>
  <si>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</si>
  <si>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</si>
  <si>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</si>
  <si>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</si>
  <si>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</si>
  <si>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</si>
  <si>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</si>
  <si>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</si>
  <si>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</si>
  <si>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</si>
  <si>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</si>
  <si>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</si>
  <si>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</si>
  <si>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</si>
  <si>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</si>
  <si>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</si>
  <si>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</si>
  <si>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</si>
  <si>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</si>
  <si>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</si>
  <si>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</si>
  <si>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</si>
  <si>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</si>
  <si>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</si>
  <si>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</si>
  <si>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</si>
  <si>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</si>
  <si>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</si>
  <si>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</si>
  <si>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</si>
  <si>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</si>
  <si>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</si>
  <si>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</si>
  <si>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</si>
  <si>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</si>
  <si>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</si>
  <si>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</si>
  <si>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</si>
  <si>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</si>
  <si>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</si>
  <si>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</si>
  <si>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</si>
  <si>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</si>
  <si>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</si>
  <si>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</si>
  <si>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</si>
  <si>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</si>
  <si>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</si>
  <si>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</si>
  <si>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</si>
  <si>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</si>
  <si>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</si>
  <si>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</si>
  <si>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</si>
  <si>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</si>
  <si>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</si>
  <si>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</si>
  <si>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</si>
  <si>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</si>
  <si>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</si>
  <si>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</si>
  <si>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</si>
  <si>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</si>
  <si>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</si>
  <si>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</si>
  <si>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</si>
  <si>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</si>
  <si>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</si>
  <si>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</si>
  <si>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</si>
  <si>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</si>
  <si>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</si>
  <si>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</si>
  <si>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</si>
  <si>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</si>
  <si>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</si>
  <si>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</si>
  <si>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</si>
  <si>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</si>
  <si>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</si>
  <si>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</si>
  <si>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</si>
  <si>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</si>
  <si>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</si>
  <si>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</si>
  <si>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</si>
  <si>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</si>
  <si>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</si>
  <si>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</si>
  <si>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</si>
  <si>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</si>
  <si>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</si>
  <si>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</si>
  <si>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</si>
  <si>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</si>
  <si>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</si>
  <si>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</si>
  <si>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</si>
  <si>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</si>
  <si>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</si>
  <si>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</si>
  <si>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</si>
  <si>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</si>
  <si>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</si>
  <si>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</si>
  <si>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</si>
  <si>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</si>
  <si>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</si>
  <si>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</si>
  <si>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</si>
  <si>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</si>
  <si>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</si>
  <si>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</si>
  <si>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</si>
  <si>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</si>
  <si>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</si>
  <si>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</si>
  <si>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</si>
  <si>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</si>
  <si>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</si>
  <si>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</si>
  <si>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</si>
  <si>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</si>
  <si>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</si>
  <si>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</si>
  <si>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</si>
  <si>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</si>
  <si>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</si>
  <si>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</si>
  <si>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</si>
  <si>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</si>
  <si>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</si>
  <si>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</si>
  <si>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</si>
  <si>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</si>
  <si>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</si>
  <si>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</si>
  <si>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</si>
  <si>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</si>
  <si>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</si>
  <si>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</si>
  <si>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</si>
  <si>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</si>
  <si>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</si>
  <si>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</si>
  <si>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</si>
  <si>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</si>
  <si>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</si>
  <si>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</si>
  <si>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</si>
  <si>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</si>
  <si>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</si>
  <si>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</si>
  <si>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</si>
  <si>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</si>
  <si>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</si>
  <si>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</si>
  <si>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</si>
  <si>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</si>
  <si>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</si>
  <si>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</si>
  <si>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</si>
  <si>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</si>
  <si>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</si>
  <si>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</si>
  <si>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</si>
  <si>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</si>
  <si>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</si>
  <si>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</si>
  <si>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</si>
  <si>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</si>
  <si>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</si>
  <si>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</si>
  <si>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</si>
  <si>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</si>
  <si>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</si>
  <si>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</si>
  <si>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</si>
  <si>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</si>
  <si>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</si>
  <si>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</si>
  <si>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</si>
  <si>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</si>
  <si>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</si>
  <si>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</si>
  <si>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</si>
  <si>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</si>
  <si>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</si>
  <si>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</si>
  <si>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</si>
  <si>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</si>
  <si>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</si>
  <si>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</si>
  <si>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</si>
  <si>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</si>
  <si>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</si>
  <si>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</si>
  <si>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</si>
  <si>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</si>
  <si>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</si>
  <si>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</si>
  <si>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</si>
  <si>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</si>
  <si>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</si>
  <si>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</si>
  <si>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</si>
  <si>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</si>
  <si>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</si>
  <si>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</si>
  <si>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</si>
  <si>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</si>
  <si>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</si>
  <si>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</si>
  <si>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</si>
  <si>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</si>
  <si>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</si>
  <si>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</si>
  <si>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</si>
  <si>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</si>
  <si>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</si>
  <si>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</si>
  <si>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</si>
  <si>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</si>
  <si>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</si>
  <si>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</si>
  <si>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</si>
  <si>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</si>
  <si>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</si>
  <si>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</si>
  <si>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</si>
  <si>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</si>
  <si>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</si>
  <si>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</si>
  <si>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</si>
  <si>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</si>
  <si>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</si>
  <si>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</si>
  <si>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</si>
  <si>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</si>
  <si>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</si>
  <si>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</si>
  <si>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</si>
  <si>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</si>
  <si>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</si>
  <si>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</si>
  <si>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</si>
  <si>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</si>
  <si>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</si>
  <si>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</si>
  <si>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</si>
  <si>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</si>
  <si>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</si>
  <si>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</si>
  <si>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</si>
  <si>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</si>
  <si>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</si>
  <si>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</si>
  <si>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</si>
  <si>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</si>
  <si>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</si>
  <si>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</si>
  <si>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</si>
  <si>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</si>
  <si>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</si>
  <si>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</si>
  <si>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</si>
  <si>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</si>
  <si>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</si>
  <si>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</si>
  <si>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</si>
  <si>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</si>
  <si>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</si>
  <si>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</si>
  <si>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</si>
  <si>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</si>
  <si>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</si>
  <si>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</si>
  <si>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</si>
  <si>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</si>
  <si>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</si>
  <si>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</si>
  <si>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</si>
  <si>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</si>
  <si>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</si>
  <si>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</si>
  <si>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</si>
  <si>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</si>
  <si>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</si>
  <si>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</si>
  <si>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</si>
  <si>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</si>
  <si>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</si>
  <si>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</si>
  <si>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</si>
  <si>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</si>
  <si>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</si>
  <si>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</si>
  <si>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</si>
  <si>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</si>
  <si>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</si>
  <si>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</si>
  <si>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</si>
  <si>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</si>
  <si>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</si>
  <si>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</si>
  <si>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</si>
  <si>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</si>
  <si>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</si>
  <si>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</si>
  <si>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</si>
  <si>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</si>
  <si>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</si>
  <si>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</si>
  <si>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</si>
  <si>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</si>
  <si>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</si>
  <si>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</si>
  <si>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</si>
  <si>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</si>
  <si>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</si>
  <si>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</si>
  <si>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</si>
  <si>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</si>
  <si>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</si>
  <si>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</si>
  <si>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</si>
  <si>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</si>
  <si>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</si>
  <si>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</si>
  <si>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</si>
  <si>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</si>
  <si>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</si>
  <si>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</si>
  <si>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</si>
  <si>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</si>
  <si>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</si>
  <si>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</si>
  <si>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</si>
  <si>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</si>
  <si>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</si>
  <si>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</si>
  <si>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</si>
  <si>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</si>
  <si>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</si>
  <si>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</si>
  <si>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</si>
  <si>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</si>
  <si>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</si>
  <si>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</si>
  <si>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</si>
  <si>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</si>
  <si>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</si>
  <si>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</si>
  <si>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</si>
  <si>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</si>
  <si>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</si>
  <si>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</si>
  <si>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</si>
  <si>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</si>
  <si>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</si>
  <si>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</si>
  <si>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</si>
  <si>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</si>
  <si>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</si>
  <si>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</si>
  <si>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</si>
  <si>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</si>
  <si>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</si>
  <si>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</si>
  <si>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</si>
  <si>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</si>
  <si>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</si>
  <si>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</si>
  <si>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</si>
  <si>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</si>
  <si>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</si>
  <si>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</si>
  <si>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</si>
  <si>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</si>
  <si>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</si>
  <si>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</si>
  <si>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</si>
  <si>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</si>
  <si>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</si>
  <si>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</si>
  <si>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</si>
  <si>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</si>
  <si>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</si>
  <si>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</si>
  <si>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</si>
  <si>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</si>
  <si>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</si>
  <si>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</si>
  <si>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</si>
  <si>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</si>
  <si>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</si>
  <si>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</si>
  <si>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</si>
  <si>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</si>
  <si>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</si>
  <si>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</si>
  <si>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</si>
  <si>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</si>
  <si>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</si>
  <si>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</si>
  <si>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</si>
  <si>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</si>
  <si>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</si>
  <si>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</si>
  <si>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</si>
  <si>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</si>
  <si>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</si>
  <si>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</si>
  <si>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</si>
  <si>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</si>
  <si>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</si>
  <si>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</si>
  <si>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</si>
  <si>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</si>
  <si>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</si>
  <si>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</si>
  <si>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</si>
  <si>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</si>
  <si>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</si>
  <si>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</si>
  <si>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</si>
  <si>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</si>
  <si>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</si>
  <si>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</si>
  <si>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</si>
  <si>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</si>
  <si>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</si>
  <si>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</si>
  <si>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</si>
  <si>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</si>
  <si>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</si>
  <si>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</si>
  <si>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</si>
  <si>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</si>
  <si>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</si>
  <si>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</si>
  <si>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</si>
  <si>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</si>
  <si>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</si>
  <si>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</si>
  <si>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</si>
  <si>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</si>
  <si>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</si>
  <si>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</si>
  <si>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</si>
  <si>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</si>
  <si>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</si>
  <si>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</si>
  <si>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</si>
  <si>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</si>
  <si>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</si>
  <si>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</si>
  <si>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</si>
  <si>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</si>
  <si>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</si>
  <si>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</si>
  <si>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</si>
  <si>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</si>
  <si>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</si>
  <si>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</si>
  <si>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</si>
  <si>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</si>
  <si>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</si>
  <si>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</si>
  <si>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</si>
  <si>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</si>
  <si>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</si>
  <si>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</si>
  <si>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</si>
  <si>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</si>
  <si>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</si>
  <si>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</si>
  <si>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</si>
  <si>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</si>
  <si>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</si>
  <si>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</si>
  <si>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</si>
  <si>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</si>
  <si>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</si>
  <si>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</si>
  <si>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</si>
  <si>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</si>
  <si>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</si>
  <si>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</si>
  <si>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</si>
  <si>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</si>
  <si>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</si>
  <si>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</si>
  <si>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</si>
  <si>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</si>
  <si>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</si>
  <si>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</si>
  <si>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</si>
  <si>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</si>
  <si>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</si>
  <si>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</si>
  <si>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</si>
  <si>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</si>
  <si>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</si>
  <si>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</si>
  <si>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</si>
  <si>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</si>
  <si>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</si>
  <si>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</si>
  <si>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</si>
  <si>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</si>
  <si>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</si>
  <si>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</si>
  <si>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</si>
  <si>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</si>
  <si>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</si>
  <si>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</si>
  <si>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</si>
  <si>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</si>
  <si>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</si>
  <si>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</si>
  <si>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</si>
  <si>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</si>
  <si>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</si>
  <si>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</si>
  <si>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</si>
  <si>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</si>
  <si>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</si>
  <si>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</si>
  <si>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</si>
  <si>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</si>
  <si>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</si>
  <si>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</si>
  <si>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</si>
  <si>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</si>
  <si>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</si>
  <si>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</si>
  <si>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</si>
  <si>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</si>
  <si>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</si>
  <si>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</si>
  <si>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</si>
  <si>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</si>
  <si>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</si>
  <si>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</si>
  <si>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</si>
  <si>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</si>
  <si>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</si>
  <si>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</si>
  <si>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</si>
  <si>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</si>
  <si>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</si>
  <si>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</si>
  <si>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</si>
  <si>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</si>
  <si>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</si>
  <si>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</si>
  <si>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</si>
  <si>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</si>
  <si>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</si>
  <si>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</si>
  <si>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</si>
  <si>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</si>
  <si>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</si>
  <si>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</si>
  <si>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</si>
  <si>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</si>
  <si>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</si>
  <si>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</si>
  <si>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</si>
  <si>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</si>
  <si>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</si>
  <si>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</si>
  <si>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</si>
  <si>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</si>
  <si>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</si>
  <si>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</si>
  <si>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</si>
  <si>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</si>
  <si>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</si>
  <si>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</si>
  <si>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</si>
  <si>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</si>
  <si>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</si>
  <si>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</si>
  <si>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</si>
  <si>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</si>
  <si>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</si>
  <si>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</si>
  <si>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</si>
  <si>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</si>
  <si>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</si>
  <si>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</si>
  <si>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</si>
  <si>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</si>
  <si>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</si>
  <si>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</si>
  <si>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</si>
  <si>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</si>
  <si>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</si>
  <si>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</si>
  <si>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</si>
  <si>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</si>
  <si>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</si>
  <si>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</si>
  <si>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</si>
  <si>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</si>
  <si>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</si>
  <si>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</si>
  <si>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</si>
  <si>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</si>
  <si>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</si>
  <si>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</si>
  <si>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</si>
  <si>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</si>
  <si>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</si>
  <si>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</si>
  <si>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</si>
  <si>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</si>
  <si>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</si>
  <si>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</si>
  <si>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</si>
  <si>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</si>
  <si>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</si>
  <si>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</si>
  <si>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</si>
  <si>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</si>
  <si>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</si>
  <si>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</si>
  <si>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</si>
  <si>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</si>
  <si>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</si>
  <si>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</si>
  <si>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</si>
  <si>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</si>
  <si>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</si>
  <si>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</si>
  <si>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</si>
  <si>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</si>
  <si>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</si>
  <si>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</si>
  <si>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</si>
  <si>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</si>
  <si>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</si>
  <si>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</si>
  <si>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</si>
  <si>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</si>
  <si>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</si>
  <si>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</si>
  <si>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</si>
  <si>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</si>
  <si>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</si>
  <si>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</si>
  <si>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</si>
  <si>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</si>
  <si>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</si>
  <si>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</si>
  <si>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</si>
  <si>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</si>
  <si>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</si>
  <si>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</si>
  <si>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</si>
  <si>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</si>
  <si>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</si>
  <si>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</si>
  <si>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</si>
  <si>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</si>
  <si>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</si>
  <si>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</si>
  <si>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</si>
  <si>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</si>
  <si>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</si>
  <si>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</si>
  <si>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</si>
  <si>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</si>
  <si>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</si>
  <si>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</si>
  <si>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</si>
  <si>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</si>
  <si>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</si>
  <si>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</si>
  <si>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</si>
  <si>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</si>
  <si>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</si>
  <si>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</si>
  <si>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</si>
  <si>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</si>
  <si>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</si>
  <si>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</si>
  <si>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</si>
  <si>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</si>
  <si>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</si>
  <si>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</si>
  <si>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</si>
  <si>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</si>
  <si>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</si>
  <si>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</si>
  <si>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</si>
  <si>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</si>
  <si>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</si>
  <si>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</si>
  <si>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</si>
  <si>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</si>
  <si>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</si>
  <si>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</si>
  <si>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</si>
  <si>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</si>
  <si>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</si>
  <si>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</si>
  <si>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</si>
  <si>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</si>
  <si>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</si>
  <si>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</si>
  <si>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</si>
  <si>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</si>
  <si>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</si>
  <si>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</si>
  <si>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</si>
  <si>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</si>
  <si>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</si>
  <si>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</si>
  <si>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</si>
  <si>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</si>
  <si>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</si>
  <si>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</si>
  <si>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</si>
  <si>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</si>
  <si>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</si>
  <si>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</si>
  <si>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</si>
  <si>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</si>
  <si>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</si>
  <si>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</si>
  <si>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</si>
  <si>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</si>
  <si>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</si>
  <si>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</si>
  <si>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</si>
  <si>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</si>
  <si>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</si>
  <si>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</si>
  <si>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</si>
  <si>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</si>
  <si>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</si>
  <si>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</si>
  <si>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</si>
  <si>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</si>
  <si>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</si>
  <si>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</si>
  <si>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</si>
  <si>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</si>
  <si>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</si>
  <si>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</si>
  <si>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</si>
  <si>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</si>
  <si>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</si>
  <si>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</si>
  <si>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</si>
  <si>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</si>
  <si>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</si>
  <si>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</si>
  <si>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</si>
  <si>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</si>
  <si>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</si>
  <si>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</si>
  <si>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</si>
  <si>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</si>
  <si>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</si>
  <si>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</si>
  <si>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</si>
  <si>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</si>
  <si>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</si>
  <si>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</si>
  <si>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</si>
  <si>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</si>
  <si>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</si>
  <si>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</si>
  <si>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</si>
  <si>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</si>
  <si>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</si>
  <si>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</si>
  <si>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</si>
  <si>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</si>
  <si>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</si>
  <si>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</si>
  <si>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</si>
  <si>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</si>
  <si>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</si>
  <si>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</si>
  <si>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</si>
  <si>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</si>
  <si>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</si>
  <si>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</si>
  <si>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</si>
  <si>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</si>
  <si>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</si>
  <si>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</si>
  <si>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</si>
  <si>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</si>
  <si>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</si>
  <si>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</si>
  <si>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</si>
  <si>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</si>
  <si>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</si>
  <si>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</si>
  <si>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</si>
  <si>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</si>
  <si>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</si>
  <si>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</si>
  <si>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</si>
  <si>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</si>
  <si>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</si>
  <si>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</si>
  <si>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</si>
  <si>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</si>
  <si>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</si>
  <si>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</si>
  <si>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</si>
  <si>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</si>
  <si>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</si>
  <si>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</si>
  <si>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</si>
  <si>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</si>
  <si>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</si>
  <si>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</si>
  <si>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</si>
  <si>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</si>
  <si>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</si>
  <si>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</si>
  <si>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</si>
  <si>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</si>
  <si>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</si>
  <si>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</si>
  <si>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</si>
  <si>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</si>
  <si>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</si>
  <si>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</si>
  <si>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</si>
  <si>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</si>
  <si>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</si>
  <si>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</si>
  <si>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</si>
  <si>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</si>
  <si>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</si>
  <si>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</si>
  <si>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</si>
  <si>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</si>
  <si>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</si>
  <si>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</si>
  <si>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</si>
  <si>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</si>
  <si>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</si>
  <si>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</si>
  <si>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</si>
  <si>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</si>
  <si>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</si>
  <si>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</si>
  <si>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</si>
  <si>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</si>
  <si>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</si>
  <si>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</si>
  <si>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</si>
  <si>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</si>
  <si>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</si>
  <si>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</si>
  <si>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</si>
  <si>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</si>
  <si>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</si>
  <si>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</si>
  <si>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</si>
  <si>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</si>
  <si>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</si>
  <si>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</si>
  <si>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</si>
  <si>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</si>
  <si>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</si>
  <si>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</si>
  <si>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</si>
  <si>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</si>
  <si>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</si>
  <si>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</si>
  <si>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</si>
  <si>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</si>
  <si>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</si>
  <si>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</si>
  <si>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</si>
  <si>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</si>
  <si>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</si>
  <si>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</si>
  <si>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</si>
  <si>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</si>
  <si>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</si>
  <si>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</si>
  <si>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</si>
  <si>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</si>
  <si>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</si>
  <si>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</si>
  <si>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</si>
  <si>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</si>
  <si>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</si>
  <si>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</si>
  <si>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</si>
  <si>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</si>
  <si>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</si>
  <si>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</si>
  <si>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</si>
  <si>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</si>
  <si>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</si>
  <si>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</si>
  <si>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</si>
  <si>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</si>
  <si>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</si>
  <si>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</si>
  <si>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</si>
  <si>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</si>
  <si>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</si>
  <si>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</si>
  <si>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</si>
  <si>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</si>
  <si>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</si>
  <si>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</si>
  <si>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</si>
  <si>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</si>
  <si>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</si>
  <si>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</si>
  <si>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</si>
  <si>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</si>
  <si>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</si>
  <si>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</si>
  <si>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</si>
  <si>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</si>
  <si>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</si>
  <si>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</si>
  <si>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</si>
  <si>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</si>
  <si>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</si>
  <si>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</si>
  <si>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</si>
  <si>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</si>
  <si>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</si>
  <si>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</si>
  <si>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</si>
  <si>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</si>
  <si>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</si>
  <si>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</si>
  <si>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</si>
  <si>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</si>
  <si>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</si>
  <si>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</si>
  <si>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</si>
  <si>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</si>
  <si>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</si>
  <si>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</si>
  <si>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</si>
  <si>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</si>
  <si>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</si>
  <si>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</si>
  <si>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</si>
  <si>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</si>
  <si>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</si>
  <si>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</si>
  <si>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</si>
  <si>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</si>
  <si>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</si>
  <si>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</si>
  <si>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</si>
  <si>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</si>
  <si>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</si>
  <si>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</si>
  <si>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</si>
  <si>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</si>
  <si>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</si>
  <si>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</si>
  <si>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</si>
  <si>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</si>
  <si>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</si>
  <si>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</si>
  <si>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</si>
  <si>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</si>
  <si>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</si>
  <si>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</si>
  <si>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</si>
  <si>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</si>
  <si>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</si>
  <si>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</si>
  <si>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</si>
  <si>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</si>
  <si>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</si>
  <si>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</si>
  <si>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</si>
  <si>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</si>
  <si>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</si>
  <si>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</si>
  <si>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</si>
  <si>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</si>
  <si>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</si>
  <si>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</si>
  <si>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</si>
  <si>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</si>
  <si>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</si>
  <si>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</si>
  <si>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</si>
  <si>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</si>
  <si>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</si>
  <si>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</si>
  <si>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</si>
  <si>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</si>
  <si>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</si>
  <si>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</si>
  <si>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</si>
  <si>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</si>
  <si>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</si>
  <si>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</si>
  <si>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</si>
  <si>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</si>
  <si>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</si>
  <si>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</si>
  <si>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</si>
  <si>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</si>
  <si>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</si>
  <si>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</si>
  <si>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</si>
  <si>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</si>
  <si>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</si>
  <si>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</si>
  <si>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</si>
  <si>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</si>
  <si>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</si>
  <si>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</si>
  <si>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</si>
  <si>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</si>
  <si>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</si>
  <si>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</si>
  <si>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</si>
  <si>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</si>
  <si>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</si>
  <si>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</si>
  <si>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</si>
  <si>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</si>
  <si>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</si>
  <si>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</si>
  <si>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</si>
  <si>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</si>
  <si>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</si>
  <si>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</si>
  <si>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</si>
  <si>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</si>
  <si>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</si>
  <si>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</si>
  <si>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</si>
  <si>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</si>
  <si>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</si>
  <si>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</si>
  <si>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</si>
  <si>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</si>
  <si>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</si>
  <si>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</si>
  <si>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</si>
  <si>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</si>
  <si>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</si>
  <si>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</si>
  <si>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</si>
  <si>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</si>
  <si>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</si>
  <si>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</si>
  <si>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</si>
  <si>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</si>
  <si>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</si>
  <si>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</si>
  <si>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</si>
  <si>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</si>
  <si>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</si>
  <si>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</si>
  <si>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</si>
  <si>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</si>
  <si>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</si>
  <si>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</si>
  <si>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</si>
  <si>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</si>
  <si>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</si>
  <si>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</si>
  <si>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</si>
  <si>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</si>
  <si>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</si>
  <si>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</si>
  <si>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</si>
  <si>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</si>
  <si>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</si>
  <si>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</si>
  <si>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</si>
  <si>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</si>
  <si>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</si>
  <si>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</si>
  <si>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</si>
  <si>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</si>
  <si>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</si>
  <si>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</si>
  <si>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</si>
  <si>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</si>
  <si>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</si>
  <si>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</si>
  <si>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</si>
  <si>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</si>
  <si>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</si>
  <si>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</si>
  <si>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</si>
  <si>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</si>
  <si>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</si>
  <si>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</si>
  <si>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</si>
  <si>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</si>
  <si>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</si>
  <si>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</si>
  <si>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</si>
  <si>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</si>
  <si>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</si>
  <si>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</si>
  <si>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</si>
  <si>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</si>
  <si>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</si>
  <si>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</si>
  <si>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</si>
  <si>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</si>
  <si>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</si>
  <si>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</si>
  <si>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</si>
  <si>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</si>
  <si>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</si>
  <si>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</si>
  <si>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</si>
  <si>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</si>
  <si>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</si>
  <si>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</si>
  <si>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</si>
  <si>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</si>
  <si>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</si>
  <si>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</si>
  <si>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</si>
  <si>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</si>
  <si>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</si>
  <si>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</si>
  <si>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</si>
  <si>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</si>
  <si>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</si>
  <si>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</si>
  <si>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</si>
  <si>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</si>
  <si>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</si>
  <si>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</si>
  <si>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</si>
  <si>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</si>
  <si>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</si>
  <si>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</si>
  <si>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</si>
  <si>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</si>
  <si>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</si>
  <si>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</si>
  <si>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</si>
  <si>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</si>
  <si>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</si>
  <si>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</si>
  <si>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</si>
  <si>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</si>
  <si>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</si>
  <si>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</si>
  <si>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</si>
  <si>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</si>
  <si>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</si>
  <si>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</si>
  <si>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</si>
  <si>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</si>
  <si>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</si>
  <si>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</si>
  <si>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</si>
  <si>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</si>
  <si>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</si>
  <si>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</si>
  <si>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</si>
  <si>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</si>
  <si>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</si>
  <si>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</si>
  <si>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</si>
  <si>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</si>
  <si>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</si>
  <si>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</si>
  <si>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</si>
  <si>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</si>
  <si>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</si>
  <si>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</si>
  <si>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</si>
  <si>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</si>
  <si>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</si>
  <si>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</si>
  <si>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</si>
  <si>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</si>
  <si>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</si>
  <si>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</si>
  <si>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</si>
  <si>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</si>
  <si>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</si>
  <si>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</si>
  <si>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</si>
  <si>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</si>
  <si>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</si>
  <si>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</si>
  <si>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</si>
  <si>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</si>
  <si>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</si>
  <si>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</si>
  <si>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</si>
  <si>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</si>
  <si>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</si>
  <si>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</si>
  <si>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</si>
  <si>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</si>
  <si>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</si>
  <si>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</si>
  <si>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</si>
  <si>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</si>
  <si>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</si>
  <si>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</si>
  <si>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</si>
  <si>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</si>
  <si>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</si>
  <si>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</si>
  <si>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</si>
  <si>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</si>
  <si>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</si>
  <si>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</si>
  <si>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</si>
  <si>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</si>
  <si>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</si>
  <si>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</si>
  <si>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</si>
  <si>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</si>
  <si>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</si>
  <si>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</si>
  <si>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</si>
  <si>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</si>
  <si>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</si>
  <si>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</si>
  <si>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</si>
  <si>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</si>
  <si>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</si>
  <si>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</si>
  <si>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</si>
  <si>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</si>
  <si>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</si>
  <si>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</si>
  <si>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</si>
  <si>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</si>
  <si>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</si>
  <si>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</si>
  <si>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</si>
  <si>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</si>
  <si>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</si>
  <si>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</si>
  <si>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</si>
  <si>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</si>
  <si>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</si>
  <si>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</si>
  <si>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</si>
  <si>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</si>
  <si>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</si>
  <si>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</si>
  <si>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</si>
  <si>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</si>
  <si>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</si>
  <si>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</si>
  <si>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</si>
  <si>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</si>
  <si>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</si>
  <si>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</si>
  <si>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</si>
  <si>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</si>
  <si>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</si>
  <si>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</si>
  <si>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</si>
  <si>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</si>
  <si>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</si>
  <si>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</si>
  <si>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</si>
  <si>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</si>
  <si>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</si>
  <si>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</si>
  <si>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</si>
  <si>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</si>
  <si>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</si>
  <si>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</si>
  <si>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</si>
  <si>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</si>
  <si>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</si>
  <si>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</si>
  <si>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</si>
  <si>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</si>
  <si>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</si>
  <si>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</si>
  <si>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</si>
  <si>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</si>
  <si>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</si>
  <si>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</si>
  <si>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</si>
  <si>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</si>
  <si>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</si>
  <si>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</si>
  <si>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</si>
  <si>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</si>
  <si>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</si>
  <si>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</si>
  <si>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</si>
  <si>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</si>
  <si>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</si>
  <si>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</si>
  <si>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</si>
  <si>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</si>
  <si>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</si>
  <si>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</si>
  <si>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</si>
  <si>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</si>
  <si>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</si>
  <si>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</si>
  <si>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</si>
  <si>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</si>
  <si>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</si>
  <si>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</si>
  <si>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</si>
  <si>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</si>
  <si>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</si>
  <si>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</si>
  <si>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</si>
  <si>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</si>
  <si>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</si>
  <si>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</si>
  <si>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</si>
  <si>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</si>
  <si>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</si>
  <si>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</si>
  <si>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</si>
  <si>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</si>
  <si>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</si>
  <si>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</si>
  <si>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</si>
  <si>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</si>
  <si>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</si>
  <si>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</si>
  <si>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</si>
  <si>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</si>
  <si>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</si>
  <si>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</si>
  <si>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</si>
  <si>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</si>
  <si>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</si>
  <si>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</si>
  <si>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</si>
  <si>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</si>
  <si>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</si>
  <si>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</si>
  <si>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</si>
  <si>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</si>
  <si>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</si>
  <si>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</si>
  <si>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</si>
  <si>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</si>
  <si>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</si>
  <si>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</si>
  <si>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</si>
  <si>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</si>
  <si>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</si>
  <si>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</si>
  <si>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</si>
  <si>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</si>
  <si>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</si>
  <si>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</si>
  <si>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</si>
  <si>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</si>
  <si>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</si>
  <si>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</si>
  <si>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</si>
  <si>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</si>
  <si>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</si>
  <si>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</si>
  <si>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</si>
  <si>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</si>
  <si>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</si>
  <si>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</si>
  <si>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</si>
  <si>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</si>
  <si>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</si>
  <si>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</si>
  <si>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</si>
  <si>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</si>
  <si>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</si>
  <si>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</si>
  <si>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</si>
  <si>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</si>
  <si>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</si>
  <si>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</si>
  <si>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</si>
  <si>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</si>
  <si>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</si>
  <si>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</si>
  <si>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</si>
  <si>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</si>
  <si>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</si>
  <si>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</si>
  <si>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</si>
  <si>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</si>
  <si>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</si>
  <si>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</si>
  <si>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</si>
  <si>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</si>
  <si>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</si>
  <si>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</si>
  <si>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</si>
  <si>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</si>
  <si>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</si>
  <si>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</si>
  <si>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</si>
  <si>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</si>
  <si>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</si>
  <si>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</si>
  <si>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</si>
  <si>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</si>
  <si>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</si>
  <si>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</si>
  <si>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</si>
  <si>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</si>
  <si>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</si>
  <si>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</si>
  <si>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</si>
  <si>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</si>
  <si>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</si>
  <si>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</si>
  <si>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</si>
  <si>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</si>
  <si>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</si>
  <si>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</si>
  <si>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</si>
  <si>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</si>
  <si>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</si>
  <si>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</si>
  <si>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</si>
  <si>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</si>
  <si>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</si>
  <si>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</si>
  <si>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</si>
  <si>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</si>
  <si>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</si>
  <si>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</si>
  <si>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</si>
  <si>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</si>
  <si>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</si>
  <si>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</si>
  <si>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</si>
  <si>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</si>
  <si>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</si>
  <si>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</si>
  <si>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</si>
  <si>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</si>
  <si>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</si>
  <si>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</si>
  <si>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</si>
  <si>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</si>
  <si>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</si>
  <si>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</si>
  <si>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</si>
  <si>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</si>
  <si>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</si>
  <si>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</si>
  <si>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</si>
  <si>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</si>
  <si>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</si>
  <si>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</si>
  <si>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</si>
  <si>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</si>
  <si>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</si>
  <si>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</si>
  <si>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</si>
  <si>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</si>
  <si>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</si>
  <si>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</si>
  <si>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</si>
  <si>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</si>
  <si>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</si>
  <si>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</si>
  <si>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</si>
  <si>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</si>
  <si>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</si>
  <si>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</si>
  <si>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</si>
  <si>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</si>
  <si>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</si>
  <si>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</si>
  <si>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</si>
  <si>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</si>
  <si>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</si>
  <si>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</si>
  <si>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</si>
  <si>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</si>
  <si>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</si>
  <si>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</si>
  <si>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</si>
  <si>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</si>
  <si>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</si>
  <si>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</si>
  <si>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</si>
  <si>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</si>
  <si>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</si>
  <si>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</si>
  <si>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</si>
  <si>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</si>
  <si>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</si>
  <si>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</si>
  <si>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</si>
  <si>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</si>
  <si>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</si>
  <si>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</si>
  <si>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</si>
  <si>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</si>
  <si>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</si>
  <si>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</si>
  <si>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</si>
  <si>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</si>
  <si>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</si>
  <si>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</si>
  <si>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</si>
  <si>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</si>
  <si>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</si>
  <si>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</si>
  <si>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</si>
  <si>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</si>
  <si>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</si>
  <si>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</si>
  <si>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</si>
  <si>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</si>
  <si>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</si>
  <si>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</si>
  <si>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</si>
  <si>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</si>
  <si>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</si>
  <si>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</si>
  <si>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</si>
  <si>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</si>
  <si>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</si>
  <si>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</si>
  <si>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</si>
  <si>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</si>
  <si>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</si>
  <si>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</si>
  <si>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</si>
  <si>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</si>
  <si>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</si>
  <si>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</si>
  <si>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</si>
  <si>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</si>
  <si>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</si>
  <si>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</si>
  <si>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</si>
  <si>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</si>
  <si>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</si>
  <si>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</si>
  <si>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</si>
  <si>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</si>
  <si>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</si>
  <si>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</si>
  <si>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</si>
  <si>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</si>
  <si>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</si>
  <si>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</si>
  <si>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</si>
  <si>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</si>
  <si>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</si>
  <si>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</si>
  <si>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</si>
  <si>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</si>
  <si>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</si>
  <si>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</si>
  <si>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</si>
  <si>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</si>
  <si>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</si>
  <si>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</si>
  <si>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</si>
  <si>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</si>
  <si>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</si>
  <si>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</si>
  <si>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</si>
  <si>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</si>
  <si>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</si>
  <si>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</si>
  <si>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</si>
  <si>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</si>
  <si>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</si>
  <si>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</si>
  <si>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</si>
  <si>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</si>
  <si>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</si>
  <si>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</si>
  <si>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</si>
  <si>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</si>
  <si>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</si>
  <si>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</si>
  <si>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</si>
  <si>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</si>
  <si>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</si>
  <si>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</si>
  <si>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</si>
  <si>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</si>
  <si>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</si>
  <si>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</si>
  <si>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</si>
  <si>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</si>
  <si>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</si>
  <si>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</si>
  <si>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</si>
  <si>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</si>
  <si>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</si>
  <si>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</si>
  <si>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</si>
  <si>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</si>
  <si>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</si>
  <si>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</si>
  <si>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</si>
  <si>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</si>
  <si>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</si>
  <si>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</si>
  <si>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</si>
  <si>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</si>
  <si>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</si>
  <si>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</si>
  <si>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</si>
  <si>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</si>
  <si>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</si>
  <si>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</si>
  <si>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</si>
  <si>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</si>
  <si>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</si>
  <si>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</si>
  <si>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</si>
  <si>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</si>
  <si>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</si>
  <si>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</si>
  <si>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</si>
  <si>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</si>
  <si>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</si>
  <si>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</si>
  <si>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</si>
  <si>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</si>
  <si>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</si>
  <si>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</si>
  <si>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</si>
  <si>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</si>
  <si>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</si>
  <si>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</si>
  <si>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</si>
  <si>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</si>
  <si>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</si>
  <si>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</si>
  <si>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</si>
  <si>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</si>
  <si>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</si>
  <si>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</si>
  <si>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</si>
  <si>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</si>
  <si>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</si>
  <si>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</si>
  <si>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</si>
  <si>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</si>
  <si>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</si>
  <si>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</si>
  <si>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</si>
  <si>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</si>
  <si>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</si>
  <si>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</si>
  <si>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</si>
  <si>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</si>
  <si>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</si>
  <si>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</si>
  <si>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</si>
  <si>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</si>
  <si>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</si>
  <si>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</si>
  <si>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</si>
  <si>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</si>
  <si>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</si>
  <si>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</si>
  <si>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</si>
  <si>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</si>
  <si>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</si>
  <si>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</si>
  <si>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</si>
  <si>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</si>
  <si>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</si>
  <si>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</si>
  <si>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</si>
  <si>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</si>
  <si>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</si>
  <si>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</si>
  <si>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</si>
  <si>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</si>
  <si>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</si>
  <si>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</si>
  <si>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</si>
  <si>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</si>
  <si>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</si>
  <si>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</si>
  <si>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</si>
  <si>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</si>
  <si>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</si>
  <si>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</si>
  <si>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</si>
  <si>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</si>
  <si>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</si>
  <si>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</si>
  <si>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</si>
  <si>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</si>
  <si>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</si>
  <si>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</si>
  <si>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</si>
  <si>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</si>
  <si>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</si>
  <si>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</si>
  <si>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</si>
  <si>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</si>
  <si>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</si>
  <si>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</si>
  <si>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</si>
  <si>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</si>
  <si>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</si>
  <si>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</si>
  <si>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</si>
  <si>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</si>
  <si>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</si>
  <si>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</si>
  <si>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</si>
  <si>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</si>
  <si>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</si>
  <si>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</si>
  <si>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</si>
  <si>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</si>
  <si>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</si>
  <si>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</si>
  <si>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</si>
  <si>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</si>
  <si>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</si>
  <si>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</si>
  <si>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</si>
  <si>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</si>
  <si>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</si>
  <si>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</si>
  <si>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</si>
  <si>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</si>
  <si>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</si>
  <si>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</si>
  <si>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</si>
  <si>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</si>
  <si>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</si>
  <si>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</si>
  <si>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</si>
  <si>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</si>
  <si>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</si>
  <si>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</si>
  <si>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</si>
  <si>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</si>
  <si>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</si>
  <si>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</si>
  <si>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</si>
  <si>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</si>
  <si>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</si>
  <si>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</si>
  <si>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</si>
  <si>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</si>
  <si>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</si>
  <si>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</si>
  <si>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</si>
  <si>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</si>
  <si>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</si>
  <si>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</si>
  <si>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</si>
  <si>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</si>
  <si>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</si>
  <si>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</si>
  <si>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</si>
  <si>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</si>
  <si>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</si>
  <si>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</si>
  <si>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</si>
  <si>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</si>
  <si>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</si>
  <si>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</si>
  <si>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</si>
  <si>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</si>
  <si>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</si>
  <si>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</si>
  <si>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</si>
  <si>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</si>
  <si>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</si>
  <si>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</si>
  <si>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</si>
  <si>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</si>
  <si>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</si>
  <si>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</si>
  <si>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</si>
  <si>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</si>
  <si>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</si>
  <si>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</si>
  <si>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</si>
  <si>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</si>
  <si>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</si>
  <si>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</si>
  <si>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</si>
  <si>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</si>
  <si>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</si>
  <si>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</si>
  <si>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</si>
  <si>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</si>
  <si>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</si>
  <si>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</si>
  <si>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</si>
  <si>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</si>
  <si>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</si>
  <si>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</si>
  <si>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</si>
  <si>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</si>
  <si>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</si>
  <si>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</si>
  <si>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</si>
  <si>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</si>
  <si>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</si>
  <si>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</si>
  <si>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</si>
  <si>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</si>
  <si>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</si>
  <si>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</si>
  <si>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</si>
  <si>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</si>
  <si>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</si>
  <si>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</si>
  <si>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</si>
  <si>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</si>
  <si>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</si>
  <si>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</si>
  <si>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</si>
  <si>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</si>
  <si>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</si>
  <si>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</si>
  <si>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</si>
  <si>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</si>
  <si>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</si>
  <si>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</si>
  <si>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</si>
  <si>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</si>
  <si>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</si>
  <si>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</si>
  <si>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</si>
  <si>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</si>
  <si>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</si>
  <si>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</si>
  <si>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</si>
  <si>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</si>
  <si>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</si>
  <si>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</si>
  <si>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</si>
  <si>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</si>
  <si>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</si>
  <si>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</si>
  <si>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</si>
  <si>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</si>
  <si>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</si>
  <si>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</si>
  <si>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</si>
  <si>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</si>
  <si>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</si>
  <si>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</si>
  <si>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</si>
  <si>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</si>
  <si>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</si>
  <si>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</si>
  <si>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</si>
  <si>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</si>
  <si>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</si>
  <si>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</si>
  <si>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</si>
  <si>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</si>
  <si>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</si>
  <si>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</si>
  <si>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</si>
  <si>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</si>
  <si>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</si>
  <si>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</si>
  <si>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</si>
  <si>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</si>
  <si>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</si>
  <si>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</si>
  <si>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</si>
  <si>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</si>
  <si>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</si>
  <si>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</si>
  <si>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</si>
  <si>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</si>
  <si>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</si>
  <si>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</si>
  <si>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</si>
  <si>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</si>
  <si>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</si>
  <si>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</si>
  <si>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</si>
  <si>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</si>
  <si>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</si>
  <si>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</si>
  <si>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</si>
  <si>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</si>
  <si>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</si>
  <si>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</si>
  <si>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</si>
  <si>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</si>
  <si>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</si>
  <si>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</si>
  <si>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</si>
  <si>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</si>
  <si>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</si>
  <si>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</si>
  <si>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</si>
  <si>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</si>
  <si>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</si>
  <si>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</si>
  <si>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</si>
  <si>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</si>
  <si>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</si>
  <si>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</si>
  <si>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</si>
  <si>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</si>
  <si>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</si>
  <si>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</si>
  <si>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</si>
  <si>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</si>
  <si>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</si>
  <si>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</si>
  <si>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</si>
  <si>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</si>
  <si>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</si>
  <si>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</si>
  <si>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</si>
  <si>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</si>
  <si>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</si>
  <si>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</si>
  <si>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</si>
  <si>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</si>
  <si>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</si>
  <si>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</si>
  <si>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</si>
  <si>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</si>
  <si>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</si>
  <si>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</si>
  <si>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</si>
  <si>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</si>
  <si>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</si>
  <si>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</si>
  <si>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</si>
  <si>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</si>
  <si>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</si>
  <si>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</si>
  <si>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</si>
  <si>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</si>
  <si>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</si>
  <si>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</si>
  <si>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</si>
  <si>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</si>
  <si>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</si>
  <si>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</si>
  <si>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</si>
  <si>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</si>
  <si>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</si>
  <si>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</si>
  <si>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</si>
  <si>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</si>
  <si>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</si>
  <si>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</si>
  <si>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</si>
  <si>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</si>
  <si>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</si>
  <si>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</si>
  <si>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</si>
  <si>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</si>
  <si>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</si>
  <si>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</si>
  <si>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</si>
  <si>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</si>
  <si>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</si>
  <si>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</si>
  <si>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</si>
  <si>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</si>
  <si>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</si>
  <si>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</si>
  <si>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</si>
  <si>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</si>
  <si>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</si>
  <si>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</si>
  <si>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</si>
  <si>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</si>
  <si>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</si>
  <si>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</si>
  <si>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</si>
  <si>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</si>
  <si>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</si>
  <si>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</si>
  <si>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</si>
  <si>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</si>
  <si>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</si>
  <si>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</si>
  <si>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</si>
  <si>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</si>
  <si>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</si>
  <si>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</si>
  <si>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</si>
  <si>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</si>
  <si>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</si>
  <si>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</si>
  <si>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</si>
  <si>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</si>
  <si>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</si>
  <si>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</si>
  <si>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</si>
  <si>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</si>
  <si>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</si>
  <si>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</si>
  <si>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</si>
  <si>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</si>
  <si>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</si>
  <si>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</si>
  <si>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</si>
  <si>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</si>
  <si>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</si>
  <si>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</si>
  <si>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</si>
  <si>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</si>
  <si>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</si>
  <si>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</si>
  <si>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</si>
  <si>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</si>
  <si>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</si>
  <si>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</si>
  <si>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</si>
  <si>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</si>
  <si>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</si>
  <si>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</si>
  <si>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</si>
  <si>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</si>
  <si>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</si>
  <si>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</si>
  <si>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</si>
  <si>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</si>
  <si>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</si>
  <si>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</si>
  <si>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</si>
  <si>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</si>
  <si>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</si>
  <si>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</si>
  <si>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</si>
  <si>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</si>
  <si>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</si>
  <si>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</si>
  <si>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</si>
  <si>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</si>
  <si>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</si>
  <si>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</si>
  <si>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</si>
  <si>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</si>
  <si>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</si>
  <si>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</si>
  <si>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</si>
  <si>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</si>
  <si>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</si>
  <si>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</si>
  <si>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</si>
  <si>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</si>
  <si>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</si>
  <si>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</si>
  <si>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</si>
  <si>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</si>
  <si>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</si>
  <si>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</si>
  <si>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</si>
  <si>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</si>
  <si>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</si>
  <si>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</si>
  <si>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</si>
  <si>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</si>
  <si>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</si>
  <si>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</si>
  <si>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</si>
  <si>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</si>
  <si>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</si>
  <si>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</si>
  <si>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</si>
  <si>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</si>
  <si>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</si>
  <si>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</si>
  <si>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</si>
  <si>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</si>
  <si>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</si>
  <si>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</si>
  <si>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</si>
  <si>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</si>
  <si>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</si>
  <si>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</si>
  <si>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</si>
  <si>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</si>
  <si>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</si>
  <si>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</si>
  <si>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</si>
  <si>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</si>
  <si>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</si>
  <si>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</si>
  <si>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</si>
  <si>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</si>
  <si>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</si>
  <si>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</si>
  <si>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</si>
  <si>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</si>
  <si>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</si>
  <si>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</si>
  <si>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</si>
  <si>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</si>
  <si>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</si>
  <si>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</si>
  <si>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</si>
  <si>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</si>
  <si>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</si>
  <si>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</si>
  <si>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</si>
  <si>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</si>
  <si>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</si>
  <si>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</si>
  <si>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</si>
  <si>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</si>
  <si>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</si>
  <si>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</si>
  <si>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</si>
  <si>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</si>
  <si>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</si>
  <si>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</si>
  <si>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</si>
  <si>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</si>
  <si>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</si>
  <si>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</si>
  <si>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</si>
  <si>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</si>
  <si>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</si>
  <si>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</si>
  <si>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</si>
  <si>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</si>
  <si>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</si>
  <si>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</si>
  <si>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</si>
  <si>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</si>
  <si>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</si>
  <si>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</si>
  <si>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</si>
  <si>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</si>
  <si>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</si>
  <si>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</si>
  <si>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</si>
  <si>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</si>
  <si>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</si>
  <si>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</si>
  <si>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</si>
  <si>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</si>
  <si>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</si>
  <si>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</si>
  <si>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</si>
  <si>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</si>
  <si>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</si>
  <si>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</si>
  <si>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</si>
  <si>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</si>
  <si>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</si>
  <si>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</si>
  <si>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</si>
  <si>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</si>
  <si>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</si>
  <si>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</si>
  <si>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</si>
  <si>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</si>
  <si>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</si>
  <si>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</si>
  <si>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</si>
  <si>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</si>
  <si>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</si>
  <si>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</si>
  <si>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</si>
  <si>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</si>
  <si>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</si>
  <si>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</si>
  <si>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</si>
  <si>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</si>
  <si>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</si>
  <si>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</si>
  <si>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</si>
  <si>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</si>
  <si>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</si>
  <si>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</si>
  <si>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</si>
  <si>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</si>
  <si>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</si>
  <si>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</si>
  <si>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</si>
  <si>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</si>
  <si>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</si>
  <si>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</si>
  <si>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</si>
  <si>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</si>
  <si>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</si>
  <si>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</si>
  <si>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</si>
  <si>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</si>
  <si>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</si>
  <si>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</si>
  <si>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</si>
  <si>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</si>
  <si>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</si>
  <si>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</si>
  <si>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</si>
  <si>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</si>
  <si>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</si>
  <si>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</si>
  <si>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</si>
  <si>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</si>
  <si>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</si>
  <si>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</si>
  <si>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</si>
  <si>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</si>
  <si>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</si>
  <si>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</si>
  <si>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</si>
  <si>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</si>
  <si>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</si>
  <si>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</si>
  <si>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</si>
  <si>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</si>
  <si>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</si>
  <si>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</si>
  <si>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</si>
  <si>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</si>
  <si>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</si>
  <si>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</si>
  <si>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</si>
  <si>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</si>
  <si>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</si>
  <si>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</si>
  <si>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</si>
  <si>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</si>
  <si>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</si>
  <si>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</si>
  <si>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</si>
  <si>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</si>
  <si>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</si>
  <si>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</si>
  <si>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</si>
  <si>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</si>
  <si>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</si>
  <si>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</si>
  <si>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</si>
  <si>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</si>
  <si>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</si>
  <si>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</si>
  <si>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</si>
  <si>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</si>
  <si>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</si>
  <si>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</si>
  <si>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</si>
  <si>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</si>
  <si>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</si>
  <si>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</si>
  <si>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</si>
  <si>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</si>
  <si>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</si>
  <si>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</si>
  <si>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</si>
  <si>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</si>
  <si>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</si>
  <si>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</si>
  <si>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</si>
  <si>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</si>
  <si>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</si>
  <si>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</si>
  <si>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</si>
  <si>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</si>
  <si>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</si>
  <si>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</si>
  <si>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</si>
  <si>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</si>
  <si>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</si>
  <si>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</si>
  <si>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</si>
  <si>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</si>
  <si>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</si>
  <si>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</si>
  <si>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</si>
  <si>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</si>
  <si>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</si>
  <si>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</si>
  <si>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</si>
  <si>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</si>
  <si>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</si>
  <si>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</si>
  <si>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</si>
  <si>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</si>
  <si>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</si>
  <si>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</si>
  <si>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</si>
  <si>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</si>
  <si>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</si>
  <si>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</si>
  <si>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</si>
  <si>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</si>
  <si>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</si>
  <si>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</si>
  <si>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</si>
  <si>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</si>
  <si>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</si>
  <si>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</si>
  <si>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</si>
  <si>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</si>
  <si>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</si>
  <si>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</si>
  <si>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</si>
  <si>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</si>
  <si>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</si>
  <si>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</si>
  <si>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</si>
  <si>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</si>
  <si>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</si>
  <si>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</si>
  <si>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</si>
  <si>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</si>
  <si>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</si>
  <si>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</si>
  <si>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</si>
  <si>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</si>
  <si>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</si>
  <si>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</si>
  <si>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</si>
  <si>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</si>
  <si>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</si>
  <si>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</si>
  <si>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</si>
  <si>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</si>
  <si>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</si>
  <si>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</si>
  <si>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</si>
  <si>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</si>
  <si>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</si>
  <si>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</si>
  <si>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</si>
  <si>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</si>
  <si>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</si>
  <si>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</si>
  <si>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</si>
  <si>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</si>
  <si>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</si>
  <si>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</si>
  <si>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</si>
  <si>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</si>
  <si>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</si>
  <si>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</si>
  <si>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</si>
  <si>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</si>
  <si>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</si>
  <si>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</si>
  <si>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</si>
  <si>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</si>
  <si>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</si>
  <si>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</si>
  <si>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</si>
  <si>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</si>
  <si>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</si>
  <si>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</si>
  <si>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</si>
  <si>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</si>
  <si>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</si>
  <si>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</si>
  <si>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</si>
  <si>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</si>
  <si>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</si>
  <si>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</si>
  <si>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</si>
  <si>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</si>
  <si>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</si>
  <si>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</si>
  <si>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</si>
  <si>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</si>
  <si>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</si>
  <si>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</si>
  <si>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</si>
  <si>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</si>
  <si>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</si>
  <si>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</si>
  <si>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</si>
  <si>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</si>
  <si>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</si>
  <si>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</si>
  <si>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</si>
  <si>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</si>
  <si>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</si>
  <si>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</si>
  <si>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</si>
  <si>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</si>
  <si>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</si>
  <si>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</si>
  <si>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</si>
  <si>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</si>
  <si>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</si>
  <si>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</si>
  <si>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</si>
  <si>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</si>
  <si>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</si>
  <si>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</si>
  <si>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</si>
  <si>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</si>
  <si>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</si>
  <si>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</si>
  <si>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</si>
  <si>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</si>
  <si>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</si>
  <si>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</si>
  <si>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</si>
  <si>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</si>
  <si>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</si>
  <si>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</si>
  <si>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</si>
  <si>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</si>
  <si>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</si>
  <si>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</si>
  <si>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</si>
  <si>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</si>
  <si>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</si>
  <si>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</si>
  <si>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</si>
  <si>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</si>
  <si>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</si>
  <si>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</si>
  <si>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</si>
  <si>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</si>
  <si>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</si>
  <si>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</si>
  <si>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</si>
  <si>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</si>
  <si>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</si>
  <si>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</si>
  <si>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</si>
  <si>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</si>
  <si>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</si>
  <si>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</si>
  <si>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</si>
  <si>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</si>
  <si>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</si>
  <si>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</si>
  <si>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</si>
  <si>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</si>
  <si>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</si>
  <si>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</si>
  <si>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</si>
  <si>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</si>
  <si>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</si>
  <si>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</si>
  <si>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</si>
  <si>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</si>
  <si>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</si>
  <si>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</si>
  <si>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</si>
  <si>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</si>
  <si>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</si>
  <si>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</si>
  <si>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</si>
  <si>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</si>
  <si>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</si>
  <si>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</si>
  <si>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</si>
  <si>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</si>
  <si>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</si>
  <si>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</si>
  <si>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</si>
  <si>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</si>
  <si>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</si>
  <si>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</si>
  <si>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</si>
  <si>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</si>
  <si>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</si>
  <si>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</si>
  <si>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</si>
  <si>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</si>
  <si>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</si>
  <si>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</si>
  <si>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</si>
  <si>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</si>
  <si>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</si>
  <si>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</si>
  <si>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</si>
  <si>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</si>
  <si>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</si>
  <si>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</si>
  <si>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</si>
  <si>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</si>
  <si>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</si>
  <si>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</si>
  <si>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</si>
  <si>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</si>
  <si>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</si>
  <si>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</si>
  <si>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</si>
  <si>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</si>
  <si>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</si>
  <si>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</si>
  <si>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</si>
  <si>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</si>
  <si>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</si>
  <si>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</si>
  <si>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</si>
  <si>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</si>
  <si>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</si>
  <si>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</si>
  <si>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</si>
  <si>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</si>
  <si>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</si>
  <si>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</si>
  <si>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</si>
  <si>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</si>
  <si>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</si>
  <si>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</si>
  <si>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</si>
  <si>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</si>
  <si>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</si>
  <si>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</si>
  <si>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</si>
  <si>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</si>
  <si>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</si>
  <si>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</si>
  <si>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</si>
  <si>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</si>
  <si>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</si>
  <si>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</si>
  <si>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</si>
  <si>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</si>
  <si>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</si>
  <si>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</si>
  <si>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</si>
  <si>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</si>
  <si>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</si>
  <si>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</si>
  <si>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</si>
  <si>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</si>
  <si>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</si>
  <si>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</si>
  <si>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</si>
  <si>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</si>
  <si>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</si>
  <si>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</si>
  <si>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</si>
  <si>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</si>
  <si>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</si>
  <si>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</si>
  <si>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</si>
  <si>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</si>
  <si>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</si>
  <si>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</si>
  <si>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</si>
  <si>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</si>
  <si>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</si>
  <si>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</si>
  <si>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</si>
  <si>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</si>
  <si>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</si>
  <si>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</si>
  <si>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</si>
  <si>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</si>
  <si>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</si>
  <si>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</si>
  <si>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</si>
  <si>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</si>
  <si>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</si>
  <si>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</si>
  <si>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</si>
  <si>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</si>
  <si>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</si>
  <si>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</si>
  <si>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</si>
  <si>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</si>
  <si>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</si>
  <si>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</si>
  <si>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</si>
  <si>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</si>
  <si>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</si>
  <si>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</si>
  <si>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</si>
  <si>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</si>
  <si>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</si>
  <si>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</si>
  <si>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</si>
  <si>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</si>
  <si>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</si>
  <si>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</si>
  <si>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</si>
  <si>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</si>
  <si>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</si>
  <si>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</si>
  <si>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</si>
  <si>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</si>
  <si>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</si>
  <si>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</si>
  <si>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</si>
  <si>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</si>
  <si>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</si>
  <si>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</si>
  <si>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</si>
  <si>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</si>
  <si>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</si>
  <si>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</si>
  <si>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</si>
  <si>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</si>
  <si>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</si>
  <si>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</si>
  <si>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</si>
  <si>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</si>
  <si>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</si>
  <si>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</si>
  <si>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</si>
  <si>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</si>
  <si>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</si>
  <si>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</si>
  <si>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</si>
  <si>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</si>
  <si>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</si>
  <si>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</si>
  <si>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</si>
  <si>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</si>
  <si>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</si>
  <si>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</si>
  <si>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</si>
  <si>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</si>
  <si>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</si>
  <si>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</si>
  <si>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</si>
  <si>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</si>
  <si>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</si>
  <si>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</si>
  <si>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</si>
  <si>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</si>
  <si>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</si>
  <si>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</si>
  <si>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</si>
  <si>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</si>
  <si>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</si>
  <si>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</si>
  <si>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</si>
  <si>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</si>
  <si>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</si>
  <si>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</si>
  <si>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</si>
  <si>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</si>
  <si>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</si>
  <si>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</si>
  <si>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</si>
  <si>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</si>
  <si>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</si>
  <si>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</si>
  <si>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</si>
  <si>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</si>
  <si>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</si>
  <si>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</si>
  <si>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</si>
  <si>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</si>
  <si>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</si>
  <si>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</si>
  <si>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</si>
  <si>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</si>
  <si>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</si>
  <si>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</si>
  <si>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</si>
  <si>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</si>
  <si>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</si>
  <si>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</si>
  <si>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</si>
  <si>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</si>
  <si>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</si>
  <si>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</si>
  <si>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</si>
  <si>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</si>
  <si>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</si>
  <si>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</si>
  <si>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</si>
  <si>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</si>
  <si>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</si>
  <si>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</si>
  <si>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</si>
  <si>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</si>
  <si>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</si>
  <si>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</si>
  <si>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</si>
  <si>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</si>
  <si>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</si>
  <si>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</si>
  <si>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</si>
  <si>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</si>
  <si>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</si>
  <si>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</si>
  <si>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</si>
  <si>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</si>
  <si>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</si>
  <si>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</si>
  <si>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</si>
  <si>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</si>
  <si>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</si>
  <si>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</si>
  <si>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</si>
  <si>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</si>
  <si>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</si>
  <si>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</si>
  <si>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</si>
  <si>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</si>
  <si>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</si>
  <si>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</si>
  <si>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</si>
  <si>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</si>
  <si>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</si>
  <si>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</si>
  <si>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</si>
  <si>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</si>
  <si>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</si>
  <si>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</si>
  <si>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</si>
  <si>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</si>
  <si>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</si>
  <si>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</si>
  <si>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</si>
  <si>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</si>
  <si>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</si>
  <si>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</si>
  <si>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</si>
  <si>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</si>
  <si>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</si>
  <si>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</si>
  <si>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</si>
  <si>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</si>
  <si>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</si>
  <si>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</si>
  <si>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</si>
  <si>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</si>
  <si>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</si>
  <si>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</si>
  <si>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</si>
  <si>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</si>
  <si>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</si>
  <si>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</si>
  <si>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</si>
  <si>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</si>
  <si>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</si>
  <si>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</si>
  <si>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</si>
  <si>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</si>
  <si>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</si>
  <si>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</si>
  <si>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</si>
  <si>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</si>
  <si>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</si>
  <si>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</si>
  <si>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</si>
  <si>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</si>
  <si>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</si>
  <si>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</si>
  <si>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</si>
  <si>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</si>
  <si>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</si>
  <si>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</si>
  <si>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</si>
  <si>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</si>
  <si>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</si>
  <si>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</si>
  <si>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</si>
  <si>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</si>
  <si>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</si>
  <si>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</si>
  <si>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</si>
  <si>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</si>
  <si>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</si>
  <si>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</si>
  <si>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</si>
  <si>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</si>
  <si>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</si>
  <si>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</si>
  <si>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</si>
  <si>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</si>
  <si>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</si>
  <si>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</si>
  <si>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</si>
  <si>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</si>
  <si>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</si>
  <si>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</si>
  <si>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</si>
  <si>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</si>
  <si>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</si>
  <si>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</si>
  <si>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</si>
  <si>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</si>
  <si>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</si>
  <si>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</si>
  <si>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</si>
  <si>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</si>
  <si>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</si>
  <si>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</si>
  <si>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</si>
  <si>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</si>
  <si>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</si>
  <si>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</si>
  <si>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</si>
  <si>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</si>
  <si>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</si>
  <si>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</si>
  <si>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</si>
  <si>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</si>
  <si>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</si>
  <si>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</si>
  <si>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</si>
  <si>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</si>
  <si>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</si>
  <si>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</si>
  <si>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</si>
  <si>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</si>
  <si>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</si>
  <si>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</si>
  <si>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</si>
  <si>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</si>
  <si>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</si>
  <si>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</si>
  <si>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</si>
  <si>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</si>
  <si>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</si>
  <si>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</si>
  <si>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</si>
  <si>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</si>
  <si>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</si>
  <si>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</si>
  <si>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</si>
  <si>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</si>
  <si>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</si>
  <si>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</si>
  <si>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</si>
  <si>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</si>
  <si>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</si>
  <si>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</si>
  <si>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</si>
  <si>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</si>
  <si>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</si>
  <si>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</si>
  <si>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</si>
  <si>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</si>
  <si>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</si>
  <si>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</si>
  <si>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</si>
  <si>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</si>
  <si>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</si>
  <si>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</si>
  <si>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</si>
  <si>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</si>
  <si>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</si>
  <si>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</si>
  <si>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</si>
  <si>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</si>
  <si>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</si>
  <si>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</si>
  <si>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</si>
  <si>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</si>
  <si>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</si>
  <si>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</si>
  <si>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</si>
  <si>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</si>
  <si>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</si>
  <si>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</si>
  <si>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</si>
  <si>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</si>
  <si>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</si>
  <si>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</si>
  <si>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</si>
  <si>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</si>
  <si>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</si>
  <si>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</si>
  <si>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</si>
  <si>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</si>
  <si>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</si>
  <si>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</si>
  <si>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</si>
  <si>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</si>
  <si>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</si>
  <si>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</si>
  <si>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</si>
  <si>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</si>
  <si>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</si>
  <si>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</si>
  <si>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</si>
  <si>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</si>
  <si>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</si>
  <si>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</si>
  <si>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</si>
  <si>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</si>
  <si>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</si>
  <si>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</si>
  <si>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</si>
  <si>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</si>
  <si>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</si>
  <si>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</si>
  <si>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</si>
  <si>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</si>
  <si>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</si>
  <si>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</si>
  <si>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</si>
  <si>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</si>
  <si>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</si>
  <si>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</si>
  <si>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</si>
  <si>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</si>
  <si>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</si>
  <si>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</si>
  <si>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</si>
  <si>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</si>
  <si>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</si>
  <si>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</si>
  <si>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</si>
  <si>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</si>
  <si>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</si>
  <si>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</si>
  <si>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</si>
  <si>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</si>
  <si>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</si>
  <si>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</si>
  <si>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</si>
  <si>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</si>
  <si>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</si>
  <si>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</si>
  <si>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</si>
  <si>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</si>
  <si>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</si>
  <si>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</si>
  <si>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</si>
  <si>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</si>
  <si>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</si>
  <si>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</si>
  <si>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</si>
  <si>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</si>
  <si>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</si>
  <si>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</si>
  <si>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</si>
  <si>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</si>
  <si>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</si>
  <si>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</si>
  <si>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</si>
  <si>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</si>
  <si>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</si>
  <si>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</si>
  <si>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</si>
  <si>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</si>
  <si>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</si>
  <si>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</si>
  <si>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</si>
  <si>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</si>
  <si>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</si>
  <si>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</si>
  <si>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</si>
  <si>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</si>
  <si>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</si>
  <si>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</si>
  <si>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</si>
  <si>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</si>
  <si>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</si>
  <si>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</si>
  <si>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</si>
  <si>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</si>
  <si>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</si>
  <si>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</si>
  <si>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</si>
  <si>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</si>
  <si>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</si>
  <si>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</si>
  <si>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</si>
  <si>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</si>
  <si>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</si>
  <si>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</si>
  <si>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</si>
  <si>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</si>
  <si>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</si>
  <si>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</si>
  <si>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</si>
  <si>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</si>
  <si>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</si>
  <si>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</si>
  <si>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</si>
  <si>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</si>
  <si>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</si>
  <si>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</si>
  <si>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</si>
  <si>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</si>
  <si>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</si>
  <si>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</si>
  <si>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</si>
  <si>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</si>
  <si>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</si>
  <si>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</si>
  <si>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</si>
  <si>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</si>
  <si>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</si>
  <si>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</si>
  <si>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</si>
  <si>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</si>
  <si>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</si>
  <si>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</si>
  <si>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</si>
  <si>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</si>
  <si>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</si>
  <si>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</si>
  <si>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</si>
  <si>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</si>
  <si>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</si>
  <si>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</si>
  <si>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</si>
  <si>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</si>
  <si>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</si>
  <si>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</si>
  <si>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</si>
  <si>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</si>
  <si>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</si>
  <si>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</si>
  <si>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</si>
  <si>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</si>
  <si>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</si>
  <si>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</si>
  <si>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</si>
  <si>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</si>
  <si>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</si>
  <si>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</si>
  <si>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</si>
  <si>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</si>
  <si>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</si>
  <si>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</si>
  <si>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</si>
  <si>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</si>
  <si>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</si>
  <si>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</si>
  <si>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</si>
  <si>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</si>
  <si>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</si>
  <si>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</si>
  <si>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</si>
  <si>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</si>
  <si>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</si>
  <si>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</si>
  <si>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</si>
  <si>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</si>
  <si>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</si>
  <si>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</si>
  <si>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</si>
  <si>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</si>
  <si>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</si>
  <si>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</si>
  <si>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</si>
  <si>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</si>
  <si>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</si>
  <si>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</si>
  <si>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</si>
  <si>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</si>
  <si>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</si>
  <si>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</si>
  <si>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</si>
  <si>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</si>
  <si>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</si>
  <si>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</si>
  <si>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</si>
  <si>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</si>
  <si>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</si>
  <si>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</si>
  <si>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</si>
  <si>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</si>
  <si>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</si>
  <si>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</si>
  <si>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</si>
  <si>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</si>
  <si>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</si>
  <si>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</si>
  <si>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</si>
  <si>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</si>
  <si>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</si>
  <si>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</si>
  <si>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</si>
  <si>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</si>
  <si>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</si>
  <si>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</si>
  <si>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</si>
  <si>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</si>
  <si>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</si>
  <si>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</si>
  <si>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</si>
  <si>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</si>
  <si>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</si>
  <si>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</si>
  <si>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</si>
  <si>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</si>
  <si>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</si>
  <si>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</si>
  <si>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</si>
  <si>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</si>
  <si>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</si>
  <si>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</si>
  <si>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</si>
  <si>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</si>
  <si>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</si>
  <si>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</si>
  <si>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</si>
  <si>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</si>
  <si>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</si>
  <si>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</si>
  <si>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</si>
  <si>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</si>
  <si>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</si>
  <si>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</si>
  <si>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</si>
  <si>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</si>
  <si>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</si>
  <si>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</si>
  <si>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</si>
  <si>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</si>
  <si>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</si>
  <si>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</si>
  <si>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</si>
  <si>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</si>
  <si>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</si>
  <si>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</si>
  <si>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</si>
  <si>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</si>
  <si>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</si>
  <si>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</si>
  <si>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</si>
  <si>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</si>
  <si>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</si>
  <si>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</si>
  <si>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</si>
  <si>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</si>
  <si>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</si>
  <si>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</si>
  <si>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</si>
  <si>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</si>
  <si>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</si>
  <si>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</si>
  <si>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</si>
  <si>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</si>
  <si>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</si>
  <si>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</si>
  <si>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</si>
  <si>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</si>
  <si>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</si>
  <si>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</si>
  <si>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</si>
  <si>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</si>
  <si>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</si>
  <si>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</si>
  <si>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</si>
  <si>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</si>
  <si>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</si>
  <si>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</si>
  <si>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</si>
  <si>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</si>
  <si>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</si>
  <si>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</si>
  <si>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</si>
  <si>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</si>
  <si>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</si>
  <si>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</si>
  <si>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</si>
  <si>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</si>
  <si>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</si>
  <si>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</si>
  <si>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</si>
  <si>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</si>
  <si>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</si>
  <si>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</si>
  <si>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</si>
  <si>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</si>
  <si>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</si>
  <si>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</si>
  <si>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</si>
  <si>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</si>
  <si>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</si>
  <si>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</si>
  <si>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</si>
  <si>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</si>
  <si>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</si>
  <si>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</si>
  <si>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</si>
  <si>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</si>
  <si>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</si>
  <si>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</si>
  <si>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</si>
  <si>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</si>
  <si>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</si>
  <si>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</si>
  <si>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</si>
  <si>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</si>
  <si>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</si>
  <si>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</si>
  <si>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</si>
  <si>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</si>
  <si>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</si>
  <si>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</si>
  <si>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</si>
  <si>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</si>
  <si>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</si>
  <si>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</si>
  <si>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</si>
  <si>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</si>
  <si>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</si>
  <si>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</si>
  <si>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</si>
  <si>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</si>
  <si>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</si>
  <si>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</si>
  <si>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</si>
  <si>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</si>
  <si>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</si>
  <si>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</si>
  <si>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</si>
  <si>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</si>
  <si>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</si>
  <si>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</si>
  <si>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</si>
  <si>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</si>
  <si>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</si>
  <si>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</si>
  <si>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</si>
  <si>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</si>
  <si>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</si>
  <si>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</si>
  <si>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</si>
  <si>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</si>
  <si>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</si>
  <si>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</si>
  <si>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</si>
  <si>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</si>
  <si>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</si>
  <si>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</si>
  <si>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</si>
  <si>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</si>
  <si>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</si>
  <si>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</si>
  <si>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</si>
  <si>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</si>
  <si>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</si>
  <si>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</si>
  <si>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</si>
  <si>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</si>
  <si>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</si>
  <si>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</si>
  <si>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</si>
  <si>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</si>
  <si>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</si>
  <si>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</si>
  <si>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</si>
  <si>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</si>
  <si>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</si>
  <si>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</si>
  <si>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</si>
  <si>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</si>
  <si>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</si>
  <si>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</si>
  <si>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</si>
  <si>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</si>
  <si>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</si>
  <si>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</si>
  <si>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</si>
  <si>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</si>
  <si>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</si>
  <si>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</si>
  <si>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</si>
  <si>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</si>
  <si>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</si>
  <si>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</si>
  <si>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</si>
  <si>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</si>
  <si>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</si>
  <si>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</si>
  <si>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</si>
  <si>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</si>
  <si>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</si>
  <si>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</si>
  <si>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</si>
  <si>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</si>
  <si>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</si>
  <si>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</si>
  <si>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</si>
  <si>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</si>
  <si>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</si>
  <si>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</si>
  <si>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</si>
  <si>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</si>
  <si>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</si>
  <si>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</si>
  <si>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</si>
  <si>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</si>
  <si>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</si>
  <si>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</si>
  <si>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</si>
  <si>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</si>
  <si>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</si>
  <si>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</si>
  <si>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</si>
  <si>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</si>
  <si>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</si>
  <si>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</si>
  <si>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</si>
  <si>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</si>
  <si>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</si>
  <si>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</si>
  <si>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</si>
  <si>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</si>
  <si>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</si>
  <si>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</si>
  <si>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</si>
  <si>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</si>
  <si>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</si>
  <si>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</si>
  <si>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</si>
  <si>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</si>
  <si>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</si>
  <si>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</si>
  <si>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</si>
  <si>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</si>
  <si>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</si>
  <si>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</si>
  <si>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</si>
  <si>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</si>
  <si>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</si>
  <si>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</si>
  <si>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</si>
  <si>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</si>
  <si>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</si>
  <si>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</si>
  <si>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</si>
  <si>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</si>
  <si>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</si>
  <si>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</si>
  <si>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</si>
  <si>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</si>
  <si>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</si>
  <si>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</si>
  <si>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</si>
  <si>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</si>
  <si>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</si>
  <si>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</si>
  <si>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</si>
  <si>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</si>
  <si>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</si>
  <si>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</si>
  <si>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</si>
  <si>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</si>
  <si>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</si>
  <si>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</si>
  <si>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</si>
  <si>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</si>
  <si>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</si>
  <si>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</si>
  <si>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</si>
  <si>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</si>
  <si>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</si>
  <si>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</si>
  <si>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</si>
  <si>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</si>
  <si>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</si>
  <si>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</si>
  <si>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</si>
  <si>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</si>
  <si>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</si>
  <si>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</si>
  <si>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</si>
  <si>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</si>
  <si>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</si>
  <si>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</si>
  <si>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</si>
  <si>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</si>
  <si>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</si>
  <si>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</si>
  <si>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</si>
  <si>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</si>
  <si>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</si>
  <si>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</si>
  <si>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</si>
  <si>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</si>
  <si>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</si>
  <si>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</si>
  <si>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</si>
  <si>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</si>
  <si>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</si>
  <si>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</si>
  <si>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</si>
  <si>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</si>
  <si>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</si>
  <si>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</si>
  <si>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</si>
  <si>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</si>
  <si>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</si>
  <si>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</si>
  <si>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</si>
  <si>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</si>
  <si>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</si>
  <si>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</si>
  <si>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</si>
  <si>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</si>
  <si>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</si>
  <si>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</si>
  <si>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</si>
  <si>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</si>
  <si>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</si>
  <si>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</si>
  <si>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</si>
  <si>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</si>
  <si>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</si>
  <si>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</si>
  <si>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</si>
  <si>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</si>
  <si>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</si>
  <si>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</si>
  <si>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</si>
  <si>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</si>
  <si>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</si>
  <si>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</si>
  <si>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</si>
  <si>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</si>
  <si>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</si>
  <si>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</si>
  <si>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</si>
  <si>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</si>
  <si>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</si>
  <si>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</si>
  <si>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</si>
  <si>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</si>
  <si>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</si>
  <si>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</si>
  <si>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</si>
  <si>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</si>
  <si>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</si>
  <si>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</si>
  <si>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</si>
  <si>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</si>
  <si>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</si>
  <si>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</si>
  <si>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</si>
  <si>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</si>
  <si>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</si>
  <si>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</si>
  <si>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</si>
  <si>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</si>
  <si>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</si>
  <si>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</si>
  <si>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</si>
  <si>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</si>
  <si>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</si>
  <si>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</si>
  <si>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</si>
  <si>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</si>
  <si>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</si>
  <si>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</si>
  <si>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</si>
  <si>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</si>
  <si>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</si>
  <si>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</si>
  <si>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</si>
  <si>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</si>
  <si>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</si>
  <si>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</si>
  <si>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</si>
  <si>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</si>
  <si>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</si>
  <si>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</si>
  <si>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</si>
  <si>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</si>
  <si>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</si>
  <si>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</si>
  <si>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</si>
  <si>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</si>
  <si>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</si>
  <si>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</si>
  <si>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</si>
  <si>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</si>
  <si>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</si>
  <si>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</si>
  <si>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</si>
  <si>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</si>
  <si>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</si>
  <si>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</si>
  <si>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</si>
  <si>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</si>
  <si>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</si>
  <si>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</si>
  <si>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</si>
  <si>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</si>
  <si>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</si>
  <si>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</si>
  <si>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</si>
  <si>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</si>
  <si>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</si>
  <si>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</si>
  <si>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</si>
  <si>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</si>
  <si>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</si>
  <si>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</si>
  <si>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</si>
  <si>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</si>
  <si>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</si>
  <si>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</si>
  <si>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</si>
  <si>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</si>
  <si>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</si>
  <si>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</si>
  <si>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</si>
  <si>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</si>
  <si>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</si>
  <si>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</si>
  <si>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</si>
  <si>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</si>
  <si>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</si>
  <si>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</si>
  <si>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</si>
  <si>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</si>
  <si>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</si>
  <si>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</si>
  <si>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</si>
  <si>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</si>
  <si>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</si>
  <si>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</si>
  <si>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</si>
  <si>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</si>
  <si>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</si>
  <si>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</si>
  <si>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</si>
  <si>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</si>
  <si>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</si>
  <si>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</si>
  <si>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</si>
  <si>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</si>
  <si>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</si>
  <si>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</si>
  <si>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</si>
  <si>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</si>
  <si>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</si>
  <si>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</si>
  <si>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</si>
  <si>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</si>
  <si>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</si>
  <si>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</si>
  <si>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</si>
  <si>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</si>
  <si>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</si>
  <si>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</si>
  <si>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</si>
  <si>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</si>
  <si>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</si>
  <si>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</si>
  <si>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</si>
  <si>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</si>
  <si>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</si>
  <si>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</si>
  <si>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</si>
  <si>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</si>
  <si>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</si>
  <si>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</si>
  <si>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</si>
  <si>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</si>
  <si>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</si>
  <si>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</si>
  <si>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</si>
  <si>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</si>
  <si>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</si>
  <si>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</si>
  <si>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</si>
  <si>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</si>
  <si>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</si>
  <si>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</si>
  <si>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</si>
  <si>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</si>
  <si>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</si>
  <si>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</si>
  <si>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</si>
  <si>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</si>
  <si>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</si>
  <si>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</si>
  <si>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</si>
  <si>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</si>
  <si>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</si>
  <si>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</si>
  <si>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</si>
  <si>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</si>
  <si>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</si>
  <si>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</si>
  <si>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</si>
  <si>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</si>
  <si>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</si>
  <si>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</si>
  <si>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</si>
  <si>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</si>
  <si>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</si>
  <si>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</si>
  <si>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</si>
  <si>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</si>
  <si>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</si>
  <si>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</si>
  <si>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</si>
  <si>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</si>
  <si>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</si>
  <si>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</si>
  <si>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</si>
  <si>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</si>
  <si>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</si>
  <si>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</si>
  <si>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</si>
  <si>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</si>
  <si>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</si>
  <si>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</si>
  <si>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</si>
  <si>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</si>
  <si>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</si>
  <si>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</si>
  <si>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</si>
  <si>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</si>
  <si>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</si>
  <si>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</si>
  <si>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</si>
  <si>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</si>
  <si>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</si>
  <si>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</si>
  <si>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</si>
  <si>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</si>
  <si>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</si>
  <si>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</si>
  <si>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</si>
  <si>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</si>
  <si>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</si>
  <si>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</si>
  <si>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</si>
  <si>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</si>
  <si>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</si>
  <si>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</si>
  <si>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</si>
  <si>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</si>
  <si>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</si>
  <si>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</si>
  <si>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</si>
  <si>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</si>
  <si>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</si>
  <si>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</si>
  <si>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</si>
  <si>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</si>
  <si>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</si>
  <si>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</si>
  <si>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</si>
  <si>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</si>
  <si>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</si>
  <si>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</si>
  <si>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</si>
  <si>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</si>
  <si>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</si>
  <si>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</si>
  <si>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</si>
  <si>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</si>
  <si>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</si>
  <si>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</si>
  <si>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</si>
  <si>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</si>
  <si>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</si>
  <si>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</si>
  <si>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</si>
  <si>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</si>
  <si>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</si>
  <si>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</si>
  <si>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</si>
  <si>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</si>
  <si>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</si>
  <si>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</si>
  <si>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</si>
  <si>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</si>
  <si>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</si>
  <si>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</si>
  <si>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</si>
  <si>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</si>
  <si>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</si>
  <si>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</si>
  <si>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</si>
  <si>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</si>
  <si>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</si>
  <si>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</si>
  <si>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</si>
  <si>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</si>
  <si>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</si>
  <si>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</si>
  <si>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</si>
  <si>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</si>
  <si>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</si>
  <si>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</si>
  <si>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</si>
  <si>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</si>
  <si>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</si>
  <si>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</si>
  <si>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</si>
  <si>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</si>
  <si>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</si>
  <si>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</si>
  <si>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</si>
  <si>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</si>
  <si>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</si>
  <si>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</si>
  <si>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</si>
  <si>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</si>
  <si>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</si>
  <si>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</si>
  <si>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</si>
  <si>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</si>
  <si>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</si>
  <si>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</si>
  <si>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</si>
  <si>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</si>
  <si>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</si>
  <si>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</si>
  <si>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</si>
  <si>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</si>
  <si>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</si>
  <si>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</si>
  <si>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</si>
  <si>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</si>
  <si>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</si>
  <si>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</si>
  <si>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</si>
  <si>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</si>
  <si>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</si>
  <si>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</si>
  <si>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</si>
  <si>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</si>
  <si>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</si>
  <si>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</si>
  <si>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</si>
  <si>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</si>
  <si>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</si>
  <si>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</si>
  <si>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</si>
  <si>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</si>
  <si>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</si>
  <si>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</si>
  <si>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</si>
  <si>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</si>
  <si>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</si>
  <si>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</si>
  <si>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</si>
  <si>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</si>
  <si>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</si>
  <si>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</si>
  <si>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</si>
  <si>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</si>
  <si>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</si>
  <si>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</si>
  <si>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</si>
  <si>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</si>
  <si>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</si>
  <si>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</si>
  <si>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</si>
  <si>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</si>
  <si>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</si>
  <si>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</si>
  <si>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</si>
  <si>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</si>
  <si>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</si>
  <si>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</si>
  <si>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</si>
  <si>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</si>
  <si>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</si>
  <si>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</si>
  <si>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</si>
  <si>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</si>
  <si>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</si>
  <si>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</si>
  <si>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</si>
  <si>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</si>
  <si>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</si>
  <si>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</si>
  <si>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</si>
  <si>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</si>
  <si>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</si>
  <si>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</si>
  <si>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</si>
  <si>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</si>
  <si>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</si>
  <si>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</si>
  <si>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</si>
  <si>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</si>
  <si>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</si>
  <si>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</si>
  <si>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</si>
  <si>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</si>
  <si>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</si>
  <si>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</si>
  <si>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</si>
  <si>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</si>
  <si>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</si>
  <si>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</si>
  <si>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</si>
  <si>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</si>
  <si>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</si>
  <si>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</si>
  <si>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</si>
  <si>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</si>
  <si>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</si>
  <si>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</si>
  <si>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</si>
  <si>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</si>
  <si>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</si>
  <si>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</si>
  <si>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</si>
  <si>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</si>
  <si>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</si>
  <si>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</si>
  <si>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</si>
  <si>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</si>
  <si>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</si>
  <si>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</si>
  <si>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</si>
  <si>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</si>
  <si>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</si>
  <si>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</si>
  <si>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</si>
  <si>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</si>
  <si>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</si>
  <si>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</si>
  <si>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</si>
  <si>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</si>
  <si>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</si>
  <si>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</si>
  <si>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</si>
  <si>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</si>
  <si>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</si>
  <si>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</si>
  <si>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</si>
  <si>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</si>
  <si>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</si>
  <si>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</si>
  <si>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</si>
  <si>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</si>
  <si>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</si>
  <si>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</si>
  <si>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</si>
  <si>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</si>
  <si>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</si>
  <si>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</si>
  <si>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</si>
  <si>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</si>
  <si>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</si>
  <si>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</si>
  <si>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</si>
  <si>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</si>
  <si>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</si>
  <si>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</si>
  <si>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</si>
  <si>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</si>
  <si>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</si>
  <si>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</si>
  <si>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</si>
  <si>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</si>
  <si>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</si>
  <si>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</si>
  <si>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</si>
  <si>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</si>
  <si>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</si>
  <si>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</si>
  <si>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</si>
  <si>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</si>
  <si>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</si>
  <si>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</si>
  <si>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</si>
  <si>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</si>
  <si>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</si>
  <si>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</si>
  <si>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</si>
  <si>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</si>
  <si>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</si>
  <si>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</si>
  <si>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</si>
  <si>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</si>
  <si>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</si>
  <si>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</si>
  <si>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</si>
  <si>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</si>
  <si>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</si>
  <si>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</si>
  <si>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</si>
  <si>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</si>
  <si>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</si>
  <si>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</si>
  <si>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</si>
  <si>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</si>
  <si>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</si>
  <si>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</si>
  <si>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</si>
  <si>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</si>
  <si>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</si>
  <si>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</si>
  <si>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</si>
  <si>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</si>
  <si>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</si>
  <si>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</si>
  <si>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</si>
  <si>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</si>
  <si>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</si>
  <si>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</si>
  <si>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</si>
  <si>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</si>
  <si>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</si>
  <si>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</si>
  <si>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</si>
  <si>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</si>
  <si>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</si>
  <si>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</si>
  <si>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</si>
  <si>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</si>
  <si>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</si>
  <si>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</si>
  <si>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</si>
  <si>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</si>
  <si>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</si>
  <si>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</si>
  <si>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</si>
  <si>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</si>
  <si>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</si>
  <si>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</si>
  <si>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</si>
  <si>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</si>
  <si>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</si>
  <si>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</si>
  <si>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</si>
  <si>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</si>
  <si>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</si>
  <si>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</si>
  <si>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</si>
  <si>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</si>
  <si>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</si>
  <si>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</si>
  <si>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</si>
  <si>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</si>
  <si>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</si>
  <si>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</si>
  <si>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</si>
  <si>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</si>
  <si>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</si>
  <si>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</si>
  <si>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</si>
  <si>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</si>
  <si>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</si>
  <si>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</si>
  <si>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</si>
  <si>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</si>
  <si>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</si>
  <si>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</si>
  <si>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</si>
  <si>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</si>
  <si>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</si>
  <si>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</si>
  <si>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</si>
  <si>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</si>
  <si>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</si>
  <si>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</si>
  <si>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</si>
  <si>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</si>
  <si>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</si>
  <si>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</si>
  <si>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</si>
  <si>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</si>
  <si>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</si>
  <si>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</si>
  <si>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</si>
  <si>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</si>
  <si>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</si>
  <si>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</si>
  <si>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</si>
  <si>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</si>
  <si>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</si>
  <si>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</si>
  <si>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</si>
  <si>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</si>
  <si>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</si>
  <si>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</si>
  <si>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</si>
  <si>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</si>
  <si>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</si>
  <si>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</si>
  <si>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</si>
  <si>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</si>
  <si>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</si>
  <si>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</si>
  <si>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</si>
  <si>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</si>
  <si>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</si>
  <si>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</si>
  <si>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</si>
  <si>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</si>
  <si>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</si>
  <si>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</si>
  <si>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</si>
  <si>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</si>
  <si>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</si>
  <si>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</si>
  <si>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</si>
  <si>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</si>
  <si>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</si>
  <si>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</si>
  <si>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</si>
  <si>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</si>
  <si>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</si>
  <si>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</si>
  <si>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</si>
  <si>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</si>
  <si>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</si>
  <si>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</si>
  <si>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</si>
  <si>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</si>
  <si>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</si>
  <si>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</si>
  <si>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</si>
  <si>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</si>
  <si>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</si>
  <si>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</si>
  <si>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</si>
  <si>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</si>
  <si>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</si>
  <si>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</si>
  <si>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</si>
  <si>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</si>
  <si>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</si>
  <si>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</si>
  <si>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</si>
  <si>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</si>
  <si>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</si>
  <si>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</si>
  <si>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</si>
  <si>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</si>
  <si>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</si>
  <si>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</si>
  <si>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</si>
  <si>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</si>
  <si>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</si>
  <si>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</si>
  <si>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</si>
  <si>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</si>
  <si>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</si>
  <si>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</si>
  <si>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</si>
  <si>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</si>
  <si>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</si>
  <si>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</si>
  <si>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</si>
  <si>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</si>
  <si>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</si>
  <si>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</si>
  <si>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</si>
  <si>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</si>
  <si>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</si>
  <si>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</si>
  <si>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</si>
  <si>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</si>
  <si>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</si>
  <si>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</si>
  <si>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</si>
  <si>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</si>
  <si>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</si>
  <si>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</si>
  <si>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</si>
  <si>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</si>
  <si>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</si>
  <si>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</si>
  <si>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</si>
  <si>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</si>
  <si>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</si>
  <si>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</si>
  <si>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</si>
  <si>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</si>
  <si>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</si>
  <si>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</si>
  <si>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</si>
  <si>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</si>
  <si>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</si>
  <si>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</si>
  <si>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</si>
  <si>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</si>
  <si>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</si>
  <si>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</si>
  <si>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</si>
  <si>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</si>
  <si>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</si>
  <si>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</si>
  <si>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</si>
  <si>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</si>
  <si>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</si>
  <si>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</si>
  <si>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</si>
  <si>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</si>
  <si>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</si>
  <si>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</si>
  <si>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</si>
  <si>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</si>
  <si>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</si>
  <si>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</si>
  <si>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</si>
  <si>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</si>
  <si>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</si>
  <si>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</si>
  <si>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</si>
  <si>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</si>
  <si>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</si>
  <si>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</si>
  <si>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</si>
  <si>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</si>
  <si>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</si>
  <si>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</si>
  <si>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</si>
  <si>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</si>
  <si>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</si>
  <si>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</si>
  <si>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</si>
  <si>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</si>
  <si>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</si>
  <si>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</si>
  <si>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</si>
  <si>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</si>
  <si>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</si>
  <si>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</si>
  <si>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</si>
  <si>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</si>
  <si>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</si>
  <si>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</si>
  <si>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</si>
  <si>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</si>
  <si>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</si>
  <si>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</si>
  <si>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</si>
  <si>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</si>
  <si>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</si>
  <si>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</si>
  <si>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</si>
  <si>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</si>
  <si>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</si>
  <si>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</si>
  <si>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</si>
  <si>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</si>
  <si>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</si>
  <si>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</si>
  <si>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</si>
  <si>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</si>
  <si>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</si>
  <si>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</si>
  <si>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</si>
  <si>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</si>
  <si>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</si>
  <si>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</si>
  <si>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</si>
  <si>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</si>
  <si>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</si>
  <si>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</si>
  <si>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</si>
  <si>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</si>
  <si>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</si>
  <si>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</si>
  <si>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</si>
  <si>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</si>
  <si>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</si>
  <si>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</si>
  <si>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</si>
  <si>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</si>
  <si>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</si>
  <si>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</si>
  <si>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</si>
  <si>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</si>
  <si>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</si>
  <si>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</si>
  <si>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</si>
  <si>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</si>
  <si>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</si>
  <si>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</si>
  <si>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</si>
  <si>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</si>
  <si>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</si>
  <si>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</si>
  <si>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</si>
  <si>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</si>
  <si>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</si>
  <si>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</si>
  <si>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</si>
  <si>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</si>
  <si>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</si>
  <si>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</si>
  <si>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</si>
  <si>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</si>
  <si>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</si>
  <si>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</si>
  <si>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</si>
  <si>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</si>
  <si>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</si>
  <si>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</si>
  <si>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</si>
  <si>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</si>
  <si>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</si>
  <si>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</si>
  <si>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</si>
  <si>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</si>
  <si>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</si>
  <si>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</si>
  <si>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</si>
  <si>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</si>
  <si>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</si>
  <si>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</si>
  <si>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</si>
  <si>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</si>
  <si>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</si>
  <si>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</si>
  <si>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</si>
  <si>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</si>
  <si>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</si>
  <si>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</si>
  <si>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</si>
  <si>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</si>
  <si>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</si>
  <si>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</si>
  <si>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</si>
  <si>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</si>
  <si>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</si>
  <si>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</si>
  <si>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</si>
  <si>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</si>
  <si>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</si>
  <si>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</si>
  <si>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</si>
  <si>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</si>
  <si>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</si>
  <si>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</si>
  <si>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</si>
  <si>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</si>
  <si>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</si>
  <si>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</si>
  <si>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</si>
  <si>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</si>
  <si>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</si>
  <si>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</si>
  <si>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</si>
  <si>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</si>
  <si>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</si>
  <si>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</si>
  <si>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</si>
  <si>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</si>
  <si>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</si>
  <si>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</si>
  <si>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</si>
  <si>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</si>
  <si>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</si>
  <si>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</si>
  <si>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</si>
  <si>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</si>
  <si>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</si>
  <si>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</si>
  <si>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</si>
  <si>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</si>
  <si>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</si>
  <si>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</si>
  <si>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</si>
  <si>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</si>
  <si>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</si>
  <si>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</si>
  <si>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</si>
  <si>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</si>
  <si>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</si>
  <si>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</si>
  <si>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</si>
  <si>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</si>
  <si>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</si>
  <si>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</si>
  <si>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</si>
  <si>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</si>
  <si>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</si>
  <si>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</si>
  <si>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</si>
  <si>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</si>
  <si>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</si>
  <si>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</si>
  <si>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</si>
  <si>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</si>
  <si>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</si>
  <si>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</si>
  <si>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</si>
  <si>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</si>
  <si>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</si>
  <si>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</si>
  <si>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</si>
  <si>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</si>
  <si>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</si>
  <si>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</si>
  <si>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</si>
  <si>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</si>
  <si>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</si>
  <si>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</si>
  <si>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</si>
  <si>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</si>
  <si>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</si>
  <si>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</si>
  <si>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</si>
  <si>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</si>
  <si>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</si>
  <si>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</si>
  <si>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</si>
  <si>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</si>
  <si>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</si>
  <si>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</si>
  <si>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</si>
  <si>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</si>
  <si>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</si>
  <si>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</si>
  <si>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</si>
  <si>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</si>
  <si>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</si>
  <si>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</si>
  <si>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</si>
  <si>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</si>
  <si>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</si>
  <si>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</si>
  <si>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</si>
  <si>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</si>
  <si>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</si>
  <si>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</si>
  <si>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</si>
  <si>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</si>
  <si>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</si>
  <si>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</si>
  <si>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</si>
  <si>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</si>
  <si>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</si>
  <si>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</si>
  <si>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</si>
  <si>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</si>
  <si>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</si>
  <si>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</si>
  <si>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</si>
  <si>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</si>
  <si>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</si>
  <si>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</si>
  <si>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</si>
  <si>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</si>
  <si>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</si>
  <si>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</si>
  <si>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</si>
  <si>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</si>
  <si>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</si>
  <si>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</si>
  <si>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</si>
  <si>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</si>
  <si>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</si>
  <si>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</si>
  <si>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</si>
  <si>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</si>
  <si>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</si>
  <si>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</si>
  <si>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</si>
  <si>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</si>
  <si>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</si>
  <si>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</si>
  <si>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</si>
  <si>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</si>
  <si>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</si>
  <si>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</si>
  <si>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</si>
  <si>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</si>
  <si>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</si>
  <si>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</si>
  <si>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</si>
  <si>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</si>
  <si>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</si>
  <si>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</si>
  <si>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</si>
  <si>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</si>
  <si>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</si>
  <si>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</si>
  <si>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</si>
  <si>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</si>
  <si>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</si>
  <si>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</si>
  <si>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</si>
  <si>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</si>
  <si>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</si>
  <si>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</si>
  <si>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</si>
  <si>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</si>
  <si>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</si>
  <si>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</si>
  <si>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</si>
  <si>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</si>
  <si>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</si>
  <si>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</si>
  <si>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</si>
  <si>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</si>
  <si>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</si>
  <si>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</si>
  <si>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</si>
  <si>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</si>
  <si>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</si>
  <si>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</si>
  <si>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</si>
  <si>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</si>
  <si>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</si>
  <si>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</si>
  <si>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</si>
  <si>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</si>
  <si>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</si>
  <si>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</si>
  <si>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</si>
  <si>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</si>
  <si>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</si>
  <si>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</si>
  <si>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</si>
  <si>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</si>
  <si>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</si>
  <si>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</si>
  <si>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</si>
  <si>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</si>
  <si>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</si>
  <si>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</si>
  <si>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</si>
  <si>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</si>
  <si>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</si>
  <si>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</si>
  <si>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</si>
  <si>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</si>
  <si>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</si>
  <si>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</si>
  <si>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</si>
  <si>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</si>
  <si>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</si>
  <si>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</si>
  <si>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</si>
  <si>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</si>
  <si>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</si>
  <si>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</si>
  <si>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</si>
  <si>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</si>
  <si>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</si>
  <si>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</si>
  <si>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</si>
  <si>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</si>
  <si>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</si>
  <si>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</si>
  <si>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</si>
  <si>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</si>
  <si>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</si>
  <si>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</si>
  <si>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</si>
  <si>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</si>
  <si>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</si>
  <si>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</si>
  <si>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</si>
  <si>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</si>
  <si>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</si>
  <si>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</si>
  <si>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</si>
  <si>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</si>
  <si>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</si>
  <si>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</si>
  <si>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</si>
  <si>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</si>
  <si>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</si>
  <si>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</si>
  <si>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</si>
  <si>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</si>
  <si>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</si>
  <si>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</si>
  <si>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</si>
  <si>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</si>
  <si>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</si>
  <si>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</si>
  <si>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</si>
  <si>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</si>
  <si>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</si>
  <si>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</si>
  <si>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</si>
  <si>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</si>
  <si>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</si>
  <si>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</si>
  <si>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</si>
  <si>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</si>
  <si>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</si>
  <si>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</si>
  <si>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</si>
  <si>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</si>
  <si>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</si>
  <si>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</si>
  <si>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</si>
  <si>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</si>
  <si>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</si>
  <si>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</si>
  <si>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</si>
  <si>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</si>
  <si>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</si>
  <si>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</si>
  <si>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</si>
  <si>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</si>
  <si>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</si>
  <si>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</si>
  <si>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</si>
  <si>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</si>
  <si>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</si>
  <si>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</si>
  <si>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</si>
  <si>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</si>
  <si>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</si>
  <si>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</si>
  <si>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</si>
  <si>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</si>
  <si>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</si>
  <si>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</si>
  <si>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</si>
  <si>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</si>
  <si>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</si>
  <si>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</si>
  <si>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</si>
  <si>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</si>
  <si>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</si>
  <si>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</si>
  <si>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</si>
  <si>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</si>
  <si>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</si>
  <si>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</si>
  <si>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</si>
  <si>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</si>
  <si>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</si>
  <si>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</si>
  <si>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</si>
  <si>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</si>
  <si>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</si>
  <si>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</si>
  <si>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</si>
  <si>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</si>
  <si>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</si>
  <si>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</si>
  <si>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</si>
  <si>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</si>
  <si>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</si>
  <si>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</si>
  <si>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</si>
  <si>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</si>
  <si>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</si>
  <si>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</si>
  <si>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</si>
  <si>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</si>
  <si>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</si>
  <si>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</si>
  <si>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</si>
  <si>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</si>
  <si>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</si>
  <si>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</si>
  <si>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</si>
  <si>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</si>
  <si>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</si>
  <si>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</si>
  <si>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</si>
  <si>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</si>
  <si>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</si>
  <si>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</si>
  <si>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</si>
  <si>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</si>
  <si>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</si>
  <si>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</si>
  <si>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</si>
  <si>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</si>
  <si>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</si>
  <si>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</si>
  <si>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</si>
  <si>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</si>
  <si>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</si>
  <si>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</si>
  <si>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</si>
  <si>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</si>
  <si>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</si>
  <si>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</si>
  <si>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</si>
  <si>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</si>
  <si>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</si>
  <si>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</si>
  <si>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</si>
  <si>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</si>
  <si>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</si>
  <si>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</si>
  <si>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</si>
  <si>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</si>
  <si>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</si>
  <si>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</si>
  <si>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</si>
  <si>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</si>
  <si>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</si>
  <si>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</si>
  <si>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</si>
  <si>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</si>
  <si>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</si>
  <si>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</si>
  <si>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</si>
  <si>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</si>
  <si>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</si>
  <si>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</si>
  <si>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</si>
  <si>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</si>
  <si>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</si>
  <si>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</si>
  <si>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</si>
  <si>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</si>
  <si>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</si>
  <si>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</si>
  <si>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</si>
  <si>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</si>
  <si>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</si>
  <si>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</si>
  <si>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</si>
  <si>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</si>
  <si>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</si>
  <si>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</si>
  <si>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</si>
  <si>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</si>
  <si>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</si>
  <si>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</si>
  <si>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</si>
  <si>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</si>
  <si>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</si>
  <si>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</si>
  <si>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</si>
  <si>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</si>
  <si>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</si>
  <si>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</si>
  <si>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</si>
  <si>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</si>
  <si>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</si>
  <si>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</si>
  <si>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</si>
  <si>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</si>
  <si>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</si>
  <si>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</si>
  <si>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</si>
  <si>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</si>
  <si>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</si>
  <si>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</si>
  <si>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</si>
  <si>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</si>
  <si>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</si>
  <si>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</si>
  <si>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</si>
  <si>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</si>
  <si>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</si>
  <si>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</si>
  <si>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</si>
  <si>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</si>
  <si>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</si>
  <si>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</si>
  <si>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</si>
  <si>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</si>
  <si>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</si>
  <si>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</si>
  <si>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</si>
  <si>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</si>
  <si>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</si>
  <si>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</si>
  <si>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</si>
  <si>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</si>
  <si>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</si>
  <si>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</si>
  <si>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</si>
  <si>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</si>
  <si>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</si>
  <si>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</si>
  <si>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</si>
  <si>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</si>
  <si>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</si>
  <si>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</si>
  <si>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</si>
  <si>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</si>
  <si>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</si>
  <si>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</si>
  <si>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</si>
  <si>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</si>
  <si>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</si>
  <si>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</si>
  <si>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</si>
  <si>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</si>
  <si>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</si>
  <si>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</si>
  <si>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</si>
  <si>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</si>
  <si>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</si>
  <si>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</si>
  <si>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</si>
  <si>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</si>
  <si>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</si>
  <si>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</si>
  <si>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</si>
  <si>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</si>
  <si>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</si>
  <si>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</si>
  <si>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</si>
  <si>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</si>
  <si>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</si>
  <si>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</si>
  <si>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</si>
  <si>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</si>
  <si>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</si>
  <si>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</si>
  <si>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</si>
  <si>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</si>
  <si>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</si>
  <si>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</si>
  <si>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</si>
  <si>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</si>
  <si>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</si>
  <si>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</si>
  <si>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</si>
  <si>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</si>
  <si>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</si>
  <si>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</si>
  <si>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</si>
  <si>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</si>
  <si>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</si>
  <si>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</si>
  <si>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</si>
  <si>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</si>
  <si>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</si>
  <si>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</si>
  <si>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</si>
  <si>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</si>
  <si>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</si>
  <si>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</si>
  <si>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</si>
  <si>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</si>
  <si>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</si>
  <si>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</si>
  <si>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</si>
  <si>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</si>
  <si>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</si>
  <si>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</si>
  <si>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</si>
  <si>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</si>
  <si>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</si>
  <si>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</si>
  <si>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</si>
  <si>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</si>
  <si>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</si>
  <si>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</si>
  <si>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</si>
  <si>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</si>
  <si>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</si>
  <si>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</si>
  <si>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</si>
  <si>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</si>
  <si>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</si>
  <si>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</si>
  <si>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</si>
  <si>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</si>
  <si>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</si>
  <si>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</si>
  <si>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</si>
  <si>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</si>
  <si>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</si>
  <si>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</si>
  <si>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</si>
  <si>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</si>
  <si>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</si>
  <si>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</si>
  <si>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</si>
  <si>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</si>
  <si>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</si>
  <si>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</si>
  <si>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</si>
  <si>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</si>
  <si>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</si>
  <si>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</si>
  <si>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</si>
  <si>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</si>
  <si>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</si>
  <si>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</si>
  <si>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</si>
  <si>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</si>
  <si>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</si>
  <si>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</si>
  <si>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</si>
  <si>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</si>
  <si>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</si>
  <si>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</si>
  <si>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</si>
  <si>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</si>
  <si>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</si>
  <si>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</si>
  <si>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</si>
  <si>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</si>
  <si>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</si>
  <si>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</si>
  <si>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</si>
  <si>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</si>
  <si>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</si>
  <si>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</si>
  <si>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</si>
  <si>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</si>
  <si>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</si>
  <si>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</si>
  <si>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</si>
  <si>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</si>
  <si>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</si>
  <si>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</si>
  <si>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</si>
  <si>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</si>
  <si>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</si>
  <si>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</si>
  <si>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</si>
  <si>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</si>
  <si>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</si>
  <si>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</si>
  <si>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</si>
  <si>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</si>
  <si>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</si>
  <si>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</si>
  <si>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</si>
  <si>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</si>
  <si>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</si>
  <si>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</si>
  <si>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</si>
  <si>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</si>
  <si>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</si>
  <si>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</si>
  <si>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</si>
  <si>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</si>
  <si>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</si>
  <si>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</si>
  <si>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</si>
  <si>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</si>
  <si>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</si>
  <si>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</si>
  <si>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</si>
  <si>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</si>
  <si>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</si>
  <si>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</si>
  <si>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</si>
  <si>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</si>
  <si>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</si>
  <si>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</si>
  <si>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</si>
  <si>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</si>
  <si>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</si>
  <si>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</si>
  <si>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</si>
  <si>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</si>
  <si>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</si>
  <si>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</si>
  <si>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</si>
  <si>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</si>
  <si>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</si>
  <si>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</si>
  <si>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</si>
  <si>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</si>
  <si>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</si>
  <si>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</si>
  <si>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</si>
  <si>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</si>
  <si>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</si>
  <si>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</si>
  <si>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</si>
  <si>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</si>
  <si>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</si>
  <si>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</si>
  <si>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</si>
  <si>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</si>
  <si>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</si>
  <si>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</si>
  <si>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</si>
  <si>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</si>
  <si>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</si>
  <si>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</si>
  <si>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</si>
  <si>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</si>
  <si>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</si>
  <si>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</si>
  <si>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</si>
  <si>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</si>
  <si>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</si>
  <si>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</si>
  <si>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</si>
  <si>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</si>
  <si>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</si>
  <si>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</si>
  <si>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</si>
  <si>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</si>
  <si>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</si>
  <si>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</si>
  <si>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</si>
  <si>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</si>
  <si>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</si>
  <si>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</si>
  <si>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</si>
  <si>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</si>
  <si>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</si>
  <si>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</si>
  <si>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</si>
  <si>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</si>
  <si>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</si>
  <si>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</si>
  <si>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</si>
  <si>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</si>
  <si>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</si>
  <si>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</si>
  <si>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</si>
  <si>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</si>
  <si>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</si>
  <si>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</si>
  <si>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</si>
  <si>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</si>
  <si>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</si>
  <si>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</si>
  <si>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</si>
  <si>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</si>
  <si>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</si>
  <si>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</si>
  <si>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</si>
  <si>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</si>
  <si>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</si>
  <si>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</si>
  <si>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</si>
  <si>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</si>
  <si>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</si>
  <si>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</si>
  <si>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</si>
  <si>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</si>
  <si>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</si>
  <si>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</si>
  <si>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</si>
  <si>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</si>
  <si>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</si>
  <si>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</si>
  <si>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</si>
  <si>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</si>
  <si>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</si>
  <si>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</si>
  <si>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</si>
  <si>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</si>
  <si>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</si>
  <si>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</si>
  <si>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</si>
  <si>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</si>
  <si>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</si>
  <si>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</si>
  <si>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</si>
  <si>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</si>
  <si>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</si>
  <si>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</si>
  <si>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</si>
  <si>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</si>
  <si>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</si>
  <si>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</si>
  <si>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</si>
  <si>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</si>
  <si>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</si>
  <si>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</si>
  <si>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</si>
  <si>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</si>
  <si>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</si>
  <si>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</si>
  <si>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</si>
  <si>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</si>
  <si>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</si>
  <si>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</si>
  <si>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</si>
  <si>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</si>
  <si>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</si>
  <si>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</si>
  <si>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</si>
  <si>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</si>
  <si>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</si>
  <si>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</si>
  <si>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</si>
  <si>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</si>
  <si>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</si>
  <si>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</si>
  <si>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</si>
  <si>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</si>
  <si>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</si>
  <si>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</si>
  <si>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</si>
  <si>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</si>
  <si>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</si>
  <si>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</si>
  <si>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</si>
  <si>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</si>
  <si>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</si>
  <si>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</si>
  <si>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</si>
  <si>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</si>
  <si>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</si>
  <si>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</si>
  <si>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</si>
  <si>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</si>
  <si>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</si>
  <si>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</si>
  <si>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</si>
  <si>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</si>
  <si>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</si>
  <si>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</si>
  <si>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</si>
  <si>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</si>
  <si>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</si>
  <si>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</si>
  <si>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</si>
  <si>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</si>
  <si>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</si>
  <si>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</si>
  <si>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</si>
  <si>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</si>
  <si>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</si>
  <si>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</si>
  <si>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</si>
  <si>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</si>
  <si>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</si>
  <si>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</si>
  <si>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</si>
  <si>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</si>
  <si>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</si>
  <si>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</si>
  <si>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</si>
  <si>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</si>
  <si>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</si>
  <si>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</si>
  <si>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</si>
  <si>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</si>
  <si>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</si>
  <si>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</si>
  <si>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</si>
  <si>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</si>
  <si>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</si>
  <si>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</si>
  <si>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</si>
  <si>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</si>
  <si>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</si>
  <si>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</si>
  <si>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</si>
  <si>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</si>
  <si>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</si>
  <si>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</si>
  <si>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</si>
  <si>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</si>
  <si>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</si>
  <si>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</si>
  <si>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</si>
  <si>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</si>
  <si>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</si>
  <si>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</si>
  <si>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</si>
  <si>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</si>
  <si>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</si>
  <si>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</si>
  <si>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</si>
  <si>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</si>
  <si>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</si>
  <si>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</si>
  <si>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</si>
  <si>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</si>
  <si>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</si>
  <si>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</si>
  <si>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</si>
  <si>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</si>
  <si>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</si>
  <si>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</si>
  <si>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</si>
  <si>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</si>
  <si>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</si>
  <si>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</si>
  <si>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</si>
  <si>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</si>
  <si>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</si>
  <si>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</si>
  <si>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</si>
  <si>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</si>
  <si>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</si>
  <si>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</si>
  <si>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</si>
  <si>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</si>
  <si>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</si>
  <si>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</si>
  <si>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</si>
  <si>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</si>
  <si>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</si>
  <si>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</si>
  <si>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</si>
  <si>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</si>
  <si>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</si>
  <si>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</si>
  <si>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</si>
  <si>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</si>
  <si>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</si>
  <si>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</si>
  <si>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</si>
  <si>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</si>
  <si>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</si>
  <si>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</si>
  <si>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</si>
  <si>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</si>
  <si>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</si>
  <si>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</si>
  <si>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</si>
  <si>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</si>
  <si>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</si>
  <si>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</si>
  <si>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</si>
  <si>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</si>
  <si>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</si>
  <si>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</si>
  <si>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</si>
  <si>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</si>
  <si>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</si>
  <si>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</si>
  <si>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</si>
  <si>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</si>
  <si>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</si>
  <si>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</si>
  <si>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</si>
  <si>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</si>
  <si>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</si>
  <si>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</si>
  <si>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</si>
  <si>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</si>
  <si>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</si>
  <si>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</si>
  <si>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</si>
  <si>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</si>
  <si>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</si>
  <si>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</si>
  <si>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</si>
  <si>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</si>
  <si>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</si>
  <si>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</si>
  <si>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</si>
  <si>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</si>
  <si>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</si>
  <si>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</si>
  <si>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</si>
  <si>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</si>
  <si>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</si>
  <si>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</si>
  <si>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</si>
  <si>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</si>
  <si>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</si>
  <si>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</si>
  <si>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</si>
  <si>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</si>
  <si>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</si>
  <si>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</si>
  <si>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</si>
  <si>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</si>
  <si>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</si>
  <si>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</si>
  <si>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</si>
  <si>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</si>
  <si>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</si>
  <si>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</si>
  <si>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</si>
  <si>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</si>
  <si>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</si>
  <si>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</si>
  <si>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</si>
  <si>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</si>
  <si>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</si>
  <si>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</si>
  <si>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</si>
  <si>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</si>
  <si>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</si>
  <si>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</si>
  <si>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</si>
  <si>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</si>
  <si>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</si>
  <si>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</si>
  <si>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</si>
  <si>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</si>
  <si>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</si>
  <si>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</si>
  <si>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</si>
  <si>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</si>
  <si>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</si>
  <si>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</si>
  <si>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</si>
  <si>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</si>
  <si>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</si>
  <si>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</si>
  <si>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</si>
  <si>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</si>
  <si>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</si>
  <si>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</si>
  <si>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</si>
  <si>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</si>
  <si>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</si>
  <si>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</si>
  <si>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</si>
  <si>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</si>
  <si>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</si>
  <si>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</si>
  <si>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</si>
  <si>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</si>
  <si>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</si>
  <si>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</si>
  <si>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</si>
  <si>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</si>
  <si>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</si>
  <si>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</si>
  <si>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</si>
  <si>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</si>
  <si>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</si>
  <si>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</si>
  <si>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</si>
  <si>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</si>
  <si>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</si>
  <si>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</si>
  <si>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</si>
  <si>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</si>
  <si>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</si>
  <si>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</si>
  <si>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</si>
  <si>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</si>
  <si>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</si>
  <si>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</si>
  <si>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</si>
  <si>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</si>
  <si>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</si>
  <si>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</si>
  <si>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</si>
  <si>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</si>
  <si>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</si>
  <si>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</si>
  <si>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</si>
  <si>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</si>
  <si>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</si>
  <si>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</si>
  <si>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</si>
  <si>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</si>
  <si>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</si>
  <si>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</si>
  <si>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</si>
  <si>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</si>
  <si>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</si>
  <si>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</si>
  <si>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</si>
  <si>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</si>
  <si>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</si>
  <si>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</si>
  <si>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</si>
  <si>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</si>
  <si>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</si>
  <si>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</si>
  <si>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</si>
  <si>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</si>
  <si>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</si>
  <si>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</si>
  <si>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</si>
  <si>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</si>
  <si>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</si>
  <si>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</si>
  <si>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</si>
  <si>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</si>
  <si>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</si>
  <si>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</si>
  <si>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</si>
  <si>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</si>
  <si>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</si>
  <si>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</si>
  <si>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</si>
  <si>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</si>
  <si>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</si>
  <si>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</si>
  <si>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</si>
  <si>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</si>
  <si>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</si>
  <si>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</si>
  <si>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</si>
  <si>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</si>
  <si>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</si>
  <si>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</si>
  <si>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</si>
  <si>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</si>
  <si>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</si>
  <si>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</si>
  <si>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</si>
  <si>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</si>
  <si>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</si>
  <si>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</si>
  <si>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</si>
  <si>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</si>
  <si>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</si>
  <si>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</si>
  <si>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</si>
  <si>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</si>
  <si>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</si>
  <si>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</si>
  <si>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</si>
  <si>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</si>
  <si>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</si>
  <si>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</si>
  <si>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</si>
  <si>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</si>
  <si>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</si>
  <si>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</si>
  <si>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</si>
  <si>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</si>
  <si>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</si>
  <si>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</si>
  <si>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</si>
  <si>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</si>
  <si>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</si>
  <si>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</si>
  <si>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</si>
  <si>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</si>
  <si>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</si>
  <si>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</si>
  <si>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</si>
  <si>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</si>
  <si>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</si>
  <si>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</si>
  <si>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</si>
  <si>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</si>
  <si>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</si>
  <si>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</si>
  <si>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</si>
  <si>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</si>
  <si>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</si>
  <si>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</si>
  <si>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</si>
  <si>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</si>
  <si>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</si>
  <si>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</si>
  <si>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</si>
  <si>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</si>
  <si>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</si>
  <si>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</si>
  <si>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</si>
  <si>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</si>
  <si>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</si>
  <si>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</si>
  <si>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</si>
  <si>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</si>
  <si>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</si>
  <si>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</si>
  <si>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</si>
  <si>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</si>
  <si>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</si>
  <si>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</si>
  <si>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</si>
  <si>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</si>
  <si>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</si>
  <si>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</si>
  <si>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</si>
  <si>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</si>
  <si>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</si>
  <si>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</si>
  <si>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</si>
  <si>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</si>
  <si>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</si>
  <si>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</si>
  <si>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</si>
  <si>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</si>
  <si>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</si>
  <si>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</si>
  <si>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</si>
  <si>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</si>
  <si>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</si>
  <si>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</si>
  <si>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</si>
  <si>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</si>
  <si>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</si>
  <si>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</si>
  <si>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</si>
  <si>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</si>
  <si>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</si>
  <si>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</si>
  <si>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</si>
  <si>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</si>
  <si>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</si>
  <si>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</si>
  <si>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</si>
  <si>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</si>
  <si>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</si>
  <si>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</si>
  <si>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</si>
  <si>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</si>
  <si>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</si>
  <si>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</si>
  <si>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</si>
  <si>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</si>
  <si>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</si>
  <si>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</si>
  <si>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</si>
  <si>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</si>
  <si>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</si>
  <si>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</si>
  <si>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</si>
  <si>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</si>
  <si>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</si>
  <si>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</si>
  <si>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</si>
  <si>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</si>
  <si>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</si>
  <si>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</si>
  <si>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</si>
  <si>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</si>
  <si>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</si>
  <si>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</si>
  <si>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</si>
  <si>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</si>
  <si>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</si>
  <si>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</si>
  <si>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</si>
  <si>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</si>
  <si>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</si>
  <si>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</si>
  <si>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</si>
  <si>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</si>
  <si>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</si>
  <si>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</si>
  <si>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</si>
  <si>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</si>
  <si>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</si>
  <si>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</si>
  <si>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</si>
  <si>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</si>
  <si>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</si>
  <si>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</si>
  <si>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</si>
  <si>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</si>
  <si>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</si>
  <si>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</si>
  <si>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</si>
  <si>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</si>
  <si>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</si>
  <si>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</si>
  <si>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</si>
  <si>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</si>
  <si>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</si>
  <si>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</si>
  <si>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</si>
  <si>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</si>
  <si>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</si>
  <si>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</si>
  <si>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</si>
  <si>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</si>
  <si>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</si>
  <si>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</si>
  <si>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</si>
  <si>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</si>
  <si>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</si>
  <si>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</si>
  <si>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</si>
  <si>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</si>
  <si>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</si>
  <si>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</si>
  <si>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</si>
  <si>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</si>
  <si>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</si>
  <si>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</si>
  <si>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</si>
  <si>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</si>
  <si>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</si>
  <si>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</si>
  <si>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</si>
  <si>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</si>
  <si>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</si>
  <si>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</si>
  <si>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</si>
  <si>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</si>
  <si>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</si>
  <si>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</si>
  <si>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</si>
  <si>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</si>
  <si>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</si>
  <si>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</si>
  <si>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</si>
  <si>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</si>
  <si>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</si>
  <si>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</si>
  <si>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</si>
  <si>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</si>
  <si>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</si>
  <si>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</si>
  <si>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</si>
  <si>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</si>
  <si>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</si>
  <si>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</si>
  <si>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</si>
  <si>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</si>
  <si>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</si>
  <si>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</si>
  <si>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</si>
  <si>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</si>
  <si>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</si>
  <si>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</si>
  <si>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</si>
  <si>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</si>
  <si>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</si>
  <si>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</si>
  <si>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</si>
  <si>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</si>
  <si>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</si>
  <si>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</si>
  <si>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</si>
  <si>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</si>
  <si>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</si>
  <si>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</si>
  <si>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</si>
  <si>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</si>
  <si>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</si>
  <si>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</si>
  <si>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</si>
  <si>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</si>
  <si>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</si>
  <si>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</si>
  <si>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</si>
  <si>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</si>
  <si>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</si>
  <si>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</si>
  <si>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</si>
  <si>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</si>
  <si>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</si>
  <si>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</si>
  <si>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</si>
  <si>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</si>
  <si>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</si>
  <si>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</si>
  <si>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</si>
  <si>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</si>
  <si>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</si>
  <si>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</si>
  <si>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</si>
  <si>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</si>
  <si>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</si>
  <si>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</si>
  <si>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</si>
  <si>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</si>
  <si>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</si>
  <si>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</si>
  <si>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</si>
  <si>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</si>
  <si>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</si>
  <si>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</si>
  <si>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</si>
  <si>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</si>
  <si>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</si>
  <si>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</si>
  <si>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</si>
  <si>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</si>
  <si>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</si>
  <si>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</si>
  <si>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</si>
  <si>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</si>
  <si>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</si>
  <si>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</si>
  <si>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</si>
  <si>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</si>
  <si>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</si>
  <si>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</si>
  <si>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</si>
  <si>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</si>
  <si>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</si>
  <si>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</si>
  <si>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</si>
  <si>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</si>
  <si>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</si>
  <si>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</si>
  <si>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</si>
  <si>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</si>
  <si>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</si>
  <si>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</si>
  <si>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</si>
  <si>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</si>
  <si>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</si>
  <si>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</si>
  <si>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</si>
  <si>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</si>
  <si>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</si>
  <si>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</si>
  <si>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</si>
  <si>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</si>
  <si>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</si>
  <si>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</si>
  <si>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</si>
  <si>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</si>
  <si>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</si>
  <si>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</si>
  <si>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</si>
  <si>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</si>
  <si>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</si>
  <si>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</si>
  <si>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</si>
  <si>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</si>
  <si>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</si>
  <si>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</si>
  <si>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</si>
  <si>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</si>
  <si>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</si>
  <si>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</si>
  <si>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</si>
  <si>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</si>
  <si>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</si>
  <si>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</si>
  <si>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</si>
  <si>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</si>
  <si>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</si>
  <si>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</si>
  <si>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</si>
  <si>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</si>
  <si>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</si>
  <si>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</si>
  <si>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</si>
  <si>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</si>
  <si>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</si>
  <si>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</si>
  <si>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</si>
  <si>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</si>
  <si>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</si>
  <si>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</si>
  <si>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</si>
  <si>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</si>
  <si>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</si>
  <si>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</si>
  <si>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</si>
  <si>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</si>
  <si>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</si>
  <si>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</si>
  <si>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</si>
  <si>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</si>
  <si>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</si>
  <si>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</si>
  <si>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</si>
  <si>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</si>
  <si>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</si>
  <si>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</si>
  <si>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</si>
  <si>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</si>
  <si>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</si>
  <si>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</si>
  <si>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</si>
  <si>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</si>
  <si>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</si>
  <si>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</si>
  <si>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</si>
  <si>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</si>
  <si>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</si>
  <si>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</si>
  <si>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</si>
  <si>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</si>
  <si>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</si>
  <si>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</si>
  <si>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</si>
  <si>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</si>
  <si>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</si>
  <si>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</si>
  <si>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</si>
  <si>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</si>
  <si>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</si>
  <si>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</si>
  <si>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</si>
  <si>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</si>
  <si>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</si>
  <si>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</si>
  <si>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</si>
  <si>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</si>
  <si>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</si>
  <si>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</si>
  <si>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</si>
  <si>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</si>
  <si>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</si>
  <si>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</si>
  <si>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</si>
  <si>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</si>
  <si>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</si>
  <si>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</si>
  <si>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</si>
  <si>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</si>
  <si>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</si>
  <si>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</si>
  <si>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</si>
  <si>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</si>
  <si>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</si>
  <si>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</si>
  <si>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</si>
  <si>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</si>
  <si>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</si>
  <si>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</si>
  <si>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</si>
  <si>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</si>
  <si>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</si>
  <si>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</si>
  <si>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</si>
  <si>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</si>
  <si>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</si>
  <si>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</si>
  <si>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</si>
  <si>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</si>
  <si>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</si>
  <si>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</si>
  <si>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</si>
  <si>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</si>
  <si>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</si>
  <si>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</si>
  <si>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</si>
  <si>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</si>
  <si>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</si>
  <si>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</si>
  <si>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</si>
  <si>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</si>
  <si>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</si>
  <si>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</si>
  <si>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</si>
  <si>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</si>
  <si>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</si>
  <si>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</si>
  <si>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</si>
  <si>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</si>
  <si>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</si>
  <si>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</si>
  <si>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</si>
  <si>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</si>
  <si>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</si>
  <si>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</si>
  <si>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</si>
  <si>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</si>
  <si>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</si>
  <si>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</si>
  <si>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</si>
  <si>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</si>
  <si>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</si>
  <si>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</si>
  <si>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</si>
  <si>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</si>
  <si>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</si>
  <si>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</si>
  <si>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</si>
  <si>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</si>
  <si>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</si>
  <si>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</si>
  <si>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</si>
  <si>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</si>
  <si>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</si>
  <si>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</si>
  <si>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</si>
  <si>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</si>
  <si>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</si>
  <si>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</si>
  <si>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</si>
  <si>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</si>
  <si>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</si>
  <si>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</si>
  <si>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</si>
  <si>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</si>
  <si>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</si>
  <si>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</si>
  <si>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</si>
  <si>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</si>
  <si>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</si>
  <si>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</si>
  <si>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</si>
  <si>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</si>
  <si>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</si>
  <si>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</si>
  <si>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</si>
  <si>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</si>
  <si>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</si>
  <si>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</si>
  <si>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</si>
  <si>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</si>
  <si>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</si>
  <si>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</si>
  <si>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</si>
  <si>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</si>
  <si>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</si>
  <si>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</si>
  <si>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</si>
  <si>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</si>
  <si>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</si>
  <si>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</si>
  <si>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</si>
  <si>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</si>
  <si>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</si>
  <si>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</si>
  <si>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</si>
  <si>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</si>
  <si>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</si>
  <si>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</si>
  <si>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</si>
  <si>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</si>
  <si>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</si>
  <si>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</si>
  <si>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</si>
  <si>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</si>
  <si>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</si>
  <si>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</si>
  <si>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</si>
  <si>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</si>
  <si>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</si>
  <si>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</si>
  <si>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</si>
  <si>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</si>
  <si>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</si>
  <si>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</si>
  <si>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</si>
  <si>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</si>
  <si>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</si>
  <si>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</si>
  <si>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</si>
  <si>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</si>
  <si>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</si>
  <si>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</si>
  <si>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</si>
  <si>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</si>
  <si>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</si>
  <si>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</si>
  <si>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</si>
  <si>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</si>
  <si>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</si>
  <si>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</si>
  <si>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</si>
  <si>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</si>
  <si>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</si>
  <si>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</si>
  <si>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</si>
  <si>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</si>
  <si>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</si>
  <si>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</si>
  <si>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</si>
  <si>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</si>
  <si>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</si>
  <si>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</si>
  <si>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</si>
  <si>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</si>
  <si>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</si>
  <si>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</si>
  <si>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</si>
  <si>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</si>
  <si>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</si>
  <si>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</si>
  <si>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</si>
  <si>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</si>
  <si>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</si>
  <si>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</si>
  <si>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</si>
  <si>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</si>
  <si>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</si>
  <si>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</si>
  <si>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</si>
  <si>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</si>
  <si>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</si>
  <si>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</si>
  <si>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</si>
  <si>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</si>
  <si>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</si>
  <si>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</si>
  <si>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</si>
  <si>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</si>
  <si>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</si>
  <si>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</si>
  <si>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</si>
  <si>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</si>
  <si>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</si>
  <si>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</si>
  <si>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</si>
  <si>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</si>
  <si>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</si>
  <si>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</si>
  <si>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</si>
  <si>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</si>
  <si>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</si>
  <si>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</si>
  <si>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</si>
  <si>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</si>
  <si>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</si>
  <si>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</si>
  <si>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</si>
  <si>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</si>
  <si>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</si>
  <si>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</si>
  <si>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</si>
  <si>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</si>
  <si>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</si>
  <si>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</si>
  <si>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</si>
  <si>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</si>
  <si>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</si>
  <si>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</si>
  <si>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</si>
  <si>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</si>
  <si>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</si>
  <si>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</si>
  <si>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</si>
  <si>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</si>
  <si>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</si>
  <si>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</si>
  <si>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</si>
  <si>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</si>
  <si>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</si>
  <si>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</si>
  <si>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</si>
  <si>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</si>
  <si>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</si>
  <si>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</si>
  <si>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</si>
  <si>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</si>
  <si>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</si>
  <si>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</si>
  <si>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</si>
  <si>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</si>
  <si>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</si>
  <si>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</si>
  <si>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</si>
  <si>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</si>
  <si>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</si>
  <si>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</si>
  <si>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</si>
  <si>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</si>
  <si>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</si>
  <si>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</si>
  <si>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</si>
  <si>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</si>
  <si>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</si>
  <si>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</si>
  <si>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</si>
  <si>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</si>
  <si>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</si>
  <si>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</si>
  <si>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</si>
  <si>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</si>
  <si>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</si>
  <si>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</si>
  <si>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</si>
  <si>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</si>
  <si>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</si>
  <si>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</si>
  <si>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</si>
  <si>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</si>
  <si>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</si>
  <si>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</si>
  <si>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</si>
  <si>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</si>
  <si>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</si>
  <si>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</si>
  <si>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</si>
  <si>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</si>
  <si>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</si>
  <si>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</si>
  <si>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</si>
  <si>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</si>
  <si>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</si>
  <si>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</si>
  <si>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</si>
  <si>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</si>
  <si>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</si>
  <si>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</si>
  <si>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</si>
  <si>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</si>
  <si>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</si>
  <si>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</si>
  <si>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</si>
  <si>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</si>
  <si>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</si>
  <si>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</si>
  <si>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</si>
  <si>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</si>
  <si>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</si>
  <si>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</si>
  <si>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</si>
  <si>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</si>
  <si>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</si>
  <si>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</si>
  <si>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</si>
  <si>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</si>
  <si>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</si>
  <si>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</si>
  <si>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</si>
  <si>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</si>
  <si>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</si>
  <si>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</si>
  <si>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</si>
  <si>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</si>
  <si>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</si>
  <si>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</si>
  <si>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</si>
  <si>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</si>
  <si>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</si>
  <si>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</si>
  <si>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</si>
  <si>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</si>
  <si>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</si>
  <si>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</si>
  <si>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</si>
  <si>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</si>
  <si>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</si>
  <si>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</si>
  <si>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</si>
  <si>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</si>
  <si>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</si>
  <si>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</si>
  <si>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</si>
  <si>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</si>
  <si>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</si>
  <si>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</si>
  <si>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</si>
  <si>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</si>
  <si>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</si>
  <si>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</si>
  <si>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</si>
  <si>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</si>
  <si>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</si>
  <si>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</si>
  <si>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</si>
  <si>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</si>
  <si>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</si>
  <si>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</si>
  <si>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</si>
  <si>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</si>
  <si>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</si>
  <si>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</si>
  <si>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</si>
  <si>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</si>
  <si>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</si>
  <si>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</si>
  <si>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</si>
  <si>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</si>
  <si>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</si>
  <si>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</si>
  <si>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</si>
  <si>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</si>
  <si>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</si>
  <si>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</si>
  <si>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</si>
  <si>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</si>
  <si>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</si>
  <si>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</si>
  <si>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</si>
  <si>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</si>
  <si>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</si>
  <si>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</si>
  <si>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</si>
  <si>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</si>
  <si>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</si>
  <si>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</si>
  <si>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</si>
  <si>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</si>
  <si>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</si>
  <si>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</si>
  <si>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</si>
  <si>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</si>
  <si>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</si>
  <si>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</si>
  <si>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</si>
  <si>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</si>
  <si>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</si>
  <si>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</si>
  <si>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</si>
  <si>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</si>
  <si>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</si>
  <si>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</si>
  <si>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</si>
  <si>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</si>
  <si>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</si>
  <si>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</si>
  <si>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</si>
  <si>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</si>
  <si>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</si>
  <si>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</si>
  <si>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</si>
  <si>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</si>
  <si>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</si>
  <si>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</si>
  <si>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</si>
  <si>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</si>
  <si>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</si>
  <si>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</si>
  <si>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</si>
  <si>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</si>
  <si>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</si>
  <si>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</si>
  <si>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</si>
  <si>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</si>
  <si>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</si>
  <si>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</si>
  <si>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</si>
  <si>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</si>
  <si>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</si>
  <si>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</si>
  <si>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</si>
  <si>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</si>
  <si>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</si>
  <si>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</si>
  <si>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</si>
  <si>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</si>
  <si>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</si>
  <si>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</si>
  <si>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</si>
  <si>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</si>
  <si>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</si>
  <si>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</si>
  <si>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</si>
  <si>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</si>
  <si>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</si>
  <si>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</si>
  <si>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</si>
  <si>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</si>
  <si>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</si>
  <si>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</si>
  <si>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</si>
  <si>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</si>
  <si>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</si>
  <si>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</si>
  <si>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</si>
  <si>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</si>
  <si>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</si>
  <si>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</si>
  <si>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</si>
  <si>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</si>
  <si>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</si>
  <si>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</si>
  <si>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</si>
  <si>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</si>
  <si>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</si>
  <si>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</si>
  <si>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</si>
  <si>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</si>
  <si>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</si>
  <si>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</si>
  <si>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</si>
  <si>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</si>
  <si>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</si>
  <si>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</si>
  <si>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</si>
  <si>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</si>
  <si>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</si>
  <si>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</si>
  <si>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</si>
  <si>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</si>
  <si>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</si>
  <si>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</si>
  <si>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</si>
  <si>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</si>
  <si>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</si>
  <si>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</si>
  <si>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</si>
  <si>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</si>
  <si>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</si>
  <si>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</si>
  <si>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</si>
  <si>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</si>
  <si>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</si>
  <si>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</si>
  <si>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</si>
  <si>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</si>
  <si>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</si>
  <si>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</si>
  <si>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</si>
  <si>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</si>
  <si>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</si>
  <si>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</si>
  <si>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</si>
  <si>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</si>
  <si>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</si>
  <si>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</si>
  <si>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</si>
  <si>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</si>
  <si>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</si>
  <si>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</si>
  <si>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</si>
  <si>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</si>
  <si>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</si>
  <si>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</si>
  <si>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</si>
  <si>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</si>
  <si>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</si>
  <si>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</si>
  <si>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</si>
  <si>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</si>
  <si>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</si>
  <si>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</si>
  <si>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</si>
  <si>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</si>
  <si>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</si>
  <si>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</si>
  <si>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</si>
  <si>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</si>
  <si>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</si>
  <si>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</si>
  <si>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</si>
  <si>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</si>
  <si>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</si>
  <si>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</si>
  <si>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</si>
  <si>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</si>
  <si>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</si>
  <si>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</si>
  <si>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</si>
  <si>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</si>
  <si>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</si>
  <si>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</si>
  <si>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</si>
  <si>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</si>
  <si>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</si>
  <si>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</si>
  <si>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</si>
  <si>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</si>
  <si>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</si>
  <si>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</si>
  <si>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</si>
  <si>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</si>
  <si>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</si>
  <si>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</si>
  <si>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</si>
  <si>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</si>
  <si>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</si>
  <si>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</si>
  <si>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</si>
  <si>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</si>
  <si>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</si>
  <si>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</si>
  <si>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</si>
  <si>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</si>
  <si>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</si>
  <si>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</si>
  <si>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</si>
  <si>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</si>
  <si>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</si>
  <si>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</si>
  <si>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</si>
  <si>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</si>
  <si>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</si>
  <si>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</si>
  <si>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</si>
  <si>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</si>
  <si>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</si>
  <si>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</si>
  <si>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</si>
  <si>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</si>
  <si>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</si>
  <si>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</si>
  <si>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</si>
  <si>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</si>
  <si>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</si>
  <si>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</si>
  <si>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</si>
  <si>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</si>
  <si>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</si>
  <si>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</si>
  <si>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</si>
  <si>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</si>
  <si>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</si>
  <si>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</si>
  <si>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</si>
  <si>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</si>
  <si>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</si>
  <si>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</si>
  <si>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</si>
  <si>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</si>
  <si>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</si>
  <si>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</si>
  <si>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</si>
  <si>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</si>
  <si>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</si>
  <si>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</si>
  <si>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</si>
  <si>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</si>
  <si>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</si>
  <si>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</si>
  <si>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</si>
  <si>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</si>
  <si>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</si>
  <si>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</si>
  <si>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</si>
  <si>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</si>
  <si>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</si>
  <si>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</si>
  <si>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</si>
  <si>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</si>
  <si>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</si>
  <si>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</si>
  <si>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</si>
  <si>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</si>
  <si>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</si>
  <si>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</si>
  <si>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</si>
  <si>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</si>
  <si>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</si>
  <si>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</si>
  <si>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</si>
  <si>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</si>
  <si>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</si>
  <si>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</si>
  <si>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</si>
  <si>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</si>
  <si>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</si>
  <si>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</si>
  <si>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</si>
  <si>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</si>
  <si>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</si>
  <si>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</si>
  <si>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</si>
  <si>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</si>
  <si>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</si>
  <si>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</si>
  <si>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</si>
  <si>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</si>
  <si>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</si>
  <si>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</si>
  <si>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</si>
  <si>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</si>
  <si>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</si>
  <si>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</si>
  <si>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</si>
  <si>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</si>
  <si>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</si>
  <si>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</si>
  <si>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</si>
  <si>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</si>
  <si>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</si>
  <si>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</si>
  <si>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</si>
  <si>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</si>
  <si>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</si>
  <si>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</si>
  <si>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</si>
  <si>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</si>
  <si>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</si>
  <si>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</si>
  <si>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</si>
  <si>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</si>
  <si>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</si>
  <si>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</si>
  <si>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</si>
  <si>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</si>
  <si>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</si>
  <si>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</si>
  <si>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</si>
  <si>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</si>
  <si>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</si>
  <si>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</si>
  <si>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</si>
  <si>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</si>
  <si>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</si>
  <si>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</si>
  <si>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</si>
  <si>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</si>
  <si>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</si>
  <si>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</si>
  <si>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</si>
  <si>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</si>
  <si>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</si>
  <si>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</si>
  <si>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</si>
  <si>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</si>
  <si>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</si>
  <si>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</si>
  <si>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</si>
  <si>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</si>
  <si>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</si>
  <si>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</si>
  <si>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</si>
  <si>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</si>
  <si>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</si>
  <si>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</si>
  <si>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</si>
  <si>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</si>
  <si>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</si>
  <si>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</si>
  <si>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</si>
  <si>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</si>
  <si>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</si>
  <si>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</si>
  <si>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</si>
  <si>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</si>
  <si>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</si>
  <si>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</si>
  <si>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</si>
  <si>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</si>
  <si>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</si>
  <si>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</si>
  <si>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</si>
  <si>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</si>
  <si>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</si>
  <si>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</si>
  <si>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</si>
  <si>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</si>
  <si>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</si>
  <si>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</si>
  <si>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</si>
  <si>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</si>
  <si>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</si>
  <si>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</si>
  <si>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</si>
  <si>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</si>
  <si>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</si>
  <si>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</si>
  <si>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</si>
  <si>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</si>
  <si>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</si>
  <si>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</si>
  <si>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</si>
  <si>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</si>
  <si>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</si>
  <si>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</si>
  <si>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</si>
  <si>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</si>
  <si>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</si>
  <si>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</si>
  <si>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</si>
  <si>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</si>
  <si>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</si>
  <si>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</si>
  <si>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</si>
  <si>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</si>
  <si>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</si>
  <si>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</si>
  <si>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</si>
  <si>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</si>
  <si>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</si>
  <si>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</si>
  <si>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</si>
  <si>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</si>
  <si>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</si>
  <si>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</si>
  <si>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</si>
  <si>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</si>
  <si>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</si>
  <si>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</si>
  <si>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</si>
  <si>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</si>
  <si>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</si>
  <si>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</si>
  <si>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</si>
  <si>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</si>
  <si>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</si>
  <si>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</si>
  <si>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</si>
  <si>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</si>
  <si>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</si>
  <si>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</si>
  <si>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</si>
  <si>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</si>
  <si>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</si>
  <si>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</si>
  <si>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</si>
  <si>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</si>
  <si>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</si>
  <si>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</si>
  <si>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</si>
  <si>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</si>
  <si>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</si>
  <si>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</si>
  <si>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</si>
  <si>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</si>
  <si>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</si>
  <si>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</si>
  <si>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</si>
  <si>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</si>
  <si>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</si>
  <si>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</si>
  <si>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</si>
  <si>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</si>
  <si>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</si>
  <si>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</si>
  <si>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</si>
  <si>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</si>
  <si>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</si>
  <si>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</si>
  <si>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</si>
  <si>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</si>
  <si>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</si>
  <si>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</si>
  <si>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</si>
  <si>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</si>
  <si>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</si>
  <si>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</si>
  <si>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</si>
  <si>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</si>
  <si>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</si>
  <si>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</si>
  <si>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</si>
  <si>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</si>
  <si>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</si>
  <si>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</si>
  <si>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</si>
  <si>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</si>
  <si>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</si>
  <si>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</si>
  <si>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</si>
  <si>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</si>
  <si>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</si>
  <si>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</si>
  <si>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</si>
  <si>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</si>
  <si>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</si>
  <si>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</si>
  <si>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</si>
  <si>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</si>
  <si>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</si>
  <si>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</si>
  <si>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</si>
  <si>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</si>
  <si>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</si>
  <si>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</si>
  <si>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</si>
  <si>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</si>
  <si>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</si>
  <si>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</si>
  <si>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</si>
  <si>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</si>
  <si>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</si>
  <si>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</si>
  <si>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</si>
  <si>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</si>
  <si>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</si>
  <si>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</si>
  <si>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</si>
  <si>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</si>
  <si>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</si>
  <si>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</si>
  <si>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</si>
  <si>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</si>
  <si>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</si>
  <si>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</si>
  <si>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</si>
  <si>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</si>
  <si>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</si>
  <si>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</si>
  <si>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</si>
  <si>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</si>
  <si>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</si>
  <si>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</si>
  <si>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</si>
  <si>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</si>
  <si>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</si>
  <si>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</si>
  <si>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</si>
  <si>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</si>
  <si>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</si>
  <si>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</si>
  <si>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</si>
  <si>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</si>
  <si>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</si>
  <si>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</si>
  <si>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</si>
  <si>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</si>
  <si>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</si>
  <si>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</si>
  <si>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</si>
  <si>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</si>
  <si>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</si>
  <si>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</si>
  <si>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</si>
  <si>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</si>
  <si>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</si>
  <si>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</si>
  <si>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</si>
  <si>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</si>
  <si>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</si>
  <si>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</si>
  <si>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</si>
  <si>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</si>
  <si>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</si>
  <si>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</si>
  <si>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</si>
  <si>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</si>
  <si>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</si>
  <si>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</si>
  <si>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</si>
  <si>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</si>
  <si>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</si>
  <si>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</si>
  <si>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</si>
  <si>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</si>
  <si>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</si>
  <si>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</si>
  <si>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</si>
  <si>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</si>
  <si>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</si>
  <si>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</si>
  <si>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</si>
  <si>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</si>
  <si>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</si>
  <si>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</si>
  <si>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</si>
  <si>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</si>
  <si>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</si>
  <si>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</si>
  <si>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</si>
  <si>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</si>
  <si>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</si>
  <si>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</si>
  <si>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</si>
  <si>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</si>
  <si>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</si>
  <si>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</si>
  <si>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</si>
  <si>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</si>
  <si>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</si>
  <si>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</si>
  <si>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</si>
  <si>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</si>
  <si>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</si>
  <si>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</si>
  <si>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</si>
  <si>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</si>
  <si>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</si>
  <si>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</si>
  <si>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</si>
  <si>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</si>
  <si>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</si>
  <si>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</si>
  <si>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</si>
  <si>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</si>
  <si>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</si>
  <si>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</si>
  <si>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</si>
  <si>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</si>
  <si>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</si>
  <si>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</si>
  <si>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</si>
  <si>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</si>
  <si>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</si>
  <si>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</si>
  <si>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</si>
  <si>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</si>
  <si>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</si>
  <si>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</si>
  <si>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</si>
  <si>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</si>
  <si>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</si>
  <si>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</si>
  <si>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</si>
  <si>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</si>
  <si>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</si>
  <si>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</si>
  <si>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</si>
  <si>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</si>
  <si>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</si>
  <si>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</si>
  <si>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</si>
  <si>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</si>
  <si>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</si>
  <si>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</si>
  <si>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</si>
  <si>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</si>
  <si>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</si>
  <si>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</si>
  <si>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</si>
  <si>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</si>
  <si>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</si>
  <si>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</si>
  <si>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</si>
  <si>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</si>
  <si>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</si>
  <si>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</si>
  <si>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</si>
  <si>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</si>
  <si>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</si>
  <si>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</si>
  <si>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</si>
  <si>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</si>
  <si>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</si>
  <si>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</si>
  <si>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</si>
  <si>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</si>
  <si>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</si>
  <si>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</si>
  <si>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</si>
  <si>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</si>
  <si>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</si>
  <si>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</si>
  <si>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</si>
  <si>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</si>
  <si>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</si>
  <si>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</si>
  <si>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</si>
  <si>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</si>
  <si>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</si>
  <si>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</si>
  <si>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</si>
  <si>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</si>
  <si>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</si>
  <si>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</si>
  <si>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</si>
  <si>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</si>
  <si>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</si>
  <si>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</si>
  <si>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</si>
  <si>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</si>
  <si>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</si>
  <si>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</si>
  <si>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</si>
  <si>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</si>
  <si>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</si>
  <si>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</si>
  <si>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</si>
  <si>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</si>
  <si>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</si>
  <si>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</si>
  <si>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</si>
  <si>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</si>
  <si>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</si>
  <si>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</si>
  <si>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</si>
  <si>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</si>
  <si>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</si>
  <si>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</si>
  <si>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</si>
  <si>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</si>
  <si>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</si>
  <si>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</si>
  <si>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</si>
  <si>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</si>
  <si>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</si>
  <si>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</si>
  <si>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</si>
  <si>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</si>
  <si>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</si>
  <si>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</si>
  <si>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</si>
  <si>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</si>
  <si>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</si>
  <si>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</si>
  <si>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</si>
  <si>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</si>
  <si>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</si>
  <si>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</si>
  <si>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</si>
  <si>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</si>
  <si>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</si>
  <si>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</si>
  <si>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</si>
  <si>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</si>
  <si>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</si>
  <si>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</si>
  <si>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</si>
  <si>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</si>
  <si>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</si>
  <si>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</si>
  <si>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</si>
  <si>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</si>
  <si>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</si>
  <si>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</si>
  <si>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</si>
  <si>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</si>
  <si>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</si>
  <si>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</si>
  <si>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</si>
  <si>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</si>
  <si>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</si>
  <si>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</si>
  <si>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</si>
  <si>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</si>
  <si>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</si>
  <si>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</si>
  <si>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</si>
  <si>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</si>
  <si>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</si>
  <si>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</si>
  <si>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</si>
  <si>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</si>
  <si>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</si>
  <si>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</si>
  <si>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</si>
  <si>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</si>
  <si>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</si>
  <si>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</si>
  <si>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</si>
  <si>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</si>
  <si>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</si>
  <si>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</si>
  <si>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</si>
  <si>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</si>
  <si>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</si>
  <si>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</si>
  <si>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</si>
  <si>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</si>
  <si>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</si>
  <si>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</si>
  <si>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</si>
  <si>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</si>
  <si>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</si>
  <si>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</si>
  <si>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</si>
  <si>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</si>
  <si>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</si>
  <si>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</si>
  <si>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</si>
  <si>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</si>
  <si>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</si>
  <si>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</si>
  <si>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</si>
  <si>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</si>
  <si>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</si>
  <si>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</si>
  <si>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</si>
  <si>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</si>
  <si>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</si>
  <si>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</si>
  <si>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</si>
  <si>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</si>
  <si>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</si>
  <si>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</si>
  <si>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</si>
  <si>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</si>
  <si>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</si>
  <si>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</si>
  <si>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</si>
  <si>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</si>
  <si>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</si>
  <si>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</si>
  <si>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</si>
  <si>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</si>
  <si>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</si>
  <si>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</si>
  <si>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</si>
  <si>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</si>
  <si>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</si>
  <si>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</si>
  <si>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</si>
  <si>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</si>
  <si>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</si>
  <si>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</si>
  <si>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</si>
  <si>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</si>
  <si>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</si>
  <si>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</si>
  <si>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</si>
  <si>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</si>
  <si>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</si>
  <si>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</si>
  <si>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</si>
  <si>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</si>
  <si>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</si>
  <si>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</si>
  <si>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</si>
  <si>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</si>
  <si>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</si>
  <si>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</si>
  <si>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</si>
  <si>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</si>
  <si>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</si>
  <si>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</si>
  <si>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</si>
  <si>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</si>
  <si>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</si>
  <si>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</si>
  <si>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</si>
  <si>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</si>
  <si>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</si>
  <si>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</si>
  <si>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</si>
  <si>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</si>
  <si>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</si>
  <si>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</si>
  <si>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</si>
  <si>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</si>
  <si>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</si>
  <si>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</si>
  <si>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</si>
  <si>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</si>
  <si>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</si>
  <si>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</si>
  <si>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</si>
  <si>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</si>
  <si>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</si>
  <si>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</si>
  <si>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</si>
  <si>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</si>
  <si>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</si>
  <si>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</si>
  <si>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</si>
  <si>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</si>
  <si>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</si>
  <si>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</si>
  <si>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</si>
  <si>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</si>
  <si>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</si>
  <si>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</si>
  <si>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</si>
  <si>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</si>
  <si>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</si>
  <si>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</si>
  <si>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</si>
  <si>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</si>
  <si>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</si>
  <si>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</si>
  <si>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</si>
  <si>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</si>
  <si>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</si>
  <si>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</si>
  <si>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</si>
  <si>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</si>
  <si>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</si>
  <si>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</si>
  <si>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</si>
  <si>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</si>
  <si>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</si>
  <si>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</si>
  <si>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</si>
  <si>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</si>
  <si>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</si>
  <si>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</si>
  <si>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</si>
  <si>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</si>
  <si>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</si>
  <si>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</si>
  <si>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</si>
  <si>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</si>
  <si>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</si>
  <si>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</si>
  <si>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</si>
  <si>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</si>
  <si>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</si>
  <si>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</si>
  <si>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</si>
  <si>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</si>
  <si>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</si>
  <si>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</si>
  <si>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</si>
  <si>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</si>
  <si>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</si>
  <si>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</si>
  <si>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</si>
  <si>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</si>
  <si>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</si>
  <si>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</si>
  <si>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</si>
  <si>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</si>
  <si>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</si>
  <si>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</si>
  <si>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</si>
  <si>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</si>
  <si>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</si>
  <si>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</si>
  <si>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</si>
  <si>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</si>
  <si>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</si>
  <si>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</si>
  <si>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</si>
  <si>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</si>
  <si>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</si>
  <si>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</si>
  <si>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</si>
  <si>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</si>
  <si>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</si>
  <si>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</si>
  <si>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</si>
  <si>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</si>
  <si>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</si>
  <si>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</si>
  <si>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</si>
  <si>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</si>
  <si>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</si>
  <si>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</si>
  <si>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</si>
  <si>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</si>
  <si>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</si>
  <si>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</si>
  <si>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</si>
  <si>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</si>
  <si>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</si>
  <si>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</si>
  <si>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</si>
  <si>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</si>
  <si>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</si>
  <si>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</si>
  <si>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</si>
  <si>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</si>
  <si>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</si>
  <si>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</si>
  <si>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</si>
  <si>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</si>
  <si>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</si>
  <si>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</si>
  <si>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</si>
  <si>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</si>
  <si>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</si>
  <si>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</si>
  <si>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</si>
  <si>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</si>
  <si>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</si>
  <si>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</si>
  <si>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</si>
  <si>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</si>
  <si>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</si>
  <si>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</si>
  <si>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</si>
  <si>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</si>
  <si>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</si>
  <si>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</si>
  <si>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</si>
  <si>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</si>
  <si>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</si>
  <si>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</si>
  <si>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</si>
  <si>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</si>
  <si>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</si>
  <si>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</si>
  <si>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</si>
  <si>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</si>
  <si>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</si>
  <si>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</si>
  <si>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</si>
  <si>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</si>
  <si>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</si>
  <si>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</si>
  <si>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</si>
  <si>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</si>
  <si>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</si>
  <si>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</si>
  <si>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</si>
  <si>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</si>
  <si>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</si>
  <si>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</si>
  <si>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</si>
  <si>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</si>
  <si>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</si>
  <si>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</si>
  <si>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</si>
  <si>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</si>
  <si>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</si>
  <si>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</si>
  <si>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</si>
  <si>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</si>
  <si>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</si>
  <si>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</si>
  <si>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</si>
  <si>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</si>
  <si>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</si>
  <si>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</si>
  <si>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</si>
  <si>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</si>
  <si>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</si>
  <si>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</si>
  <si>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</si>
  <si>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</si>
  <si>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</si>
  <si>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</si>
  <si>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</si>
  <si>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</si>
  <si>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</si>
  <si>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</si>
  <si>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</si>
  <si>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</si>
  <si>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</si>
  <si>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</si>
  <si>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</si>
  <si>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</si>
  <si>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</si>
  <si>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</si>
  <si>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</si>
  <si>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</si>
  <si>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</si>
  <si>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</si>
  <si>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</si>
  <si>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</si>
  <si>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</si>
  <si>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</si>
  <si>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</si>
  <si>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</si>
  <si>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</si>
  <si>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</si>
  <si>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</si>
  <si>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</si>
  <si>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</si>
  <si>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</si>
  <si>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</si>
  <si>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</si>
  <si>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</si>
  <si>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</si>
  <si>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</si>
  <si>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</si>
  <si>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</si>
  <si>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</si>
  <si>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</si>
  <si>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</si>
  <si>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</si>
  <si>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</si>
  <si>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</si>
  <si>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</si>
  <si>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</si>
  <si>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</si>
  <si>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</si>
  <si>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</si>
  <si>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</si>
  <si>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</si>
  <si>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</si>
  <si>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</si>
  <si>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</si>
  <si>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</si>
  <si>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</si>
  <si>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</si>
  <si>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</si>
  <si>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</si>
  <si>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</si>
  <si>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</si>
  <si>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</si>
  <si>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</si>
  <si>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</si>
  <si>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</si>
  <si>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</si>
  <si>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</si>
  <si>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</si>
  <si>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</si>
  <si>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</si>
  <si>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</si>
  <si>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</si>
  <si>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</si>
  <si>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</si>
  <si>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</si>
  <si>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</si>
  <si>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</si>
  <si>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</si>
  <si>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</si>
  <si>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</si>
  <si>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</si>
  <si>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</si>
  <si>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</si>
  <si>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</si>
  <si>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</si>
  <si>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</si>
  <si>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</si>
  <si>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</si>
  <si>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</si>
  <si>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</si>
  <si>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</si>
  <si>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</si>
  <si>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</si>
  <si>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</si>
  <si>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</si>
  <si>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</si>
  <si>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</si>
  <si>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</si>
  <si>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</si>
  <si>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</si>
  <si>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</si>
  <si>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</si>
  <si>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</si>
  <si>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</si>
  <si>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</si>
  <si>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</si>
  <si>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</si>
  <si>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</si>
  <si>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</si>
  <si>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</si>
  <si>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</si>
  <si>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</si>
  <si>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</si>
  <si>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</si>
  <si>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</si>
  <si>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</si>
  <si>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</si>
  <si>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</si>
  <si>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</si>
  <si>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</si>
  <si>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</si>
  <si>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</si>
  <si>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</si>
  <si>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</si>
  <si>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</si>
  <si>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</si>
  <si>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</si>
  <si>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</si>
  <si>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</si>
  <si>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</si>
  <si>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</si>
  <si>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</si>
  <si>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</si>
  <si>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</si>
  <si>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</si>
  <si>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</si>
  <si>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</si>
  <si>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</si>
  <si>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</si>
  <si>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</si>
  <si>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</si>
  <si>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</si>
  <si>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</si>
  <si>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</si>
  <si>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</si>
  <si>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</si>
  <si>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</si>
  <si>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</si>
  <si>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</si>
  <si>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</si>
  <si>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</si>
  <si>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</si>
  <si>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</si>
  <si>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</si>
  <si>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</si>
  <si>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</si>
  <si>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</si>
  <si>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</si>
  <si>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</si>
  <si>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</si>
  <si>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</si>
  <si>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</si>
  <si>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</si>
  <si>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</si>
  <si>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</si>
  <si>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</si>
  <si>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</si>
  <si>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</si>
  <si>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</si>
  <si>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</si>
  <si>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</si>
  <si>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</si>
  <si>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</si>
  <si>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</si>
  <si>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</si>
  <si>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</si>
  <si>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</si>
  <si>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</si>
  <si>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</si>
  <si>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</si>
  <si>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</si>
  <si>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</si>
  <si>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</si>
  <si>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</si>
  <si>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</si>
  <si>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</si>
  <si>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</si>
  <si>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</si>
  <si>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</si>
  <si>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</si>
  <si>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</si>
  <si>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</si>
  <si>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</si>
  <si>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</si>
  <si>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</si>
  <si>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</si>
  <si>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</si>
  <si>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</si>
  <si>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</si>
  <si>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</si>
  <si>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</si>
  <si>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</si>
  <si>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</si>
  <si>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</si>
  <si>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</si>
  <si>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</si>
  <si>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</si>
  <si>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</si>
  <si>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</si>
  <si>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</si>
  <si>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</si>
  <si>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</si>
  <si>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</si>
  <si>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</si>
  <si>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</si>
  <si>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</si>
  <si>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</si>
  <si>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</si>
  <si>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</si>
  <si>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</si>
  <si>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</si>
  <si>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</si>
  <si>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</si>
  <si>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</si>
  <si>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</si>
  <si>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</si>
  <si>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</si>
  <si>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</si>
  <si>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</si>
  <si>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</si>
  <si>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</si>
  <si>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</si>
  <si>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</si>
  <si>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</si>
  <si>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</si>
  <si>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</si>
  <si>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</si>
  <si>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</si>
  <si>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</si>
  <si>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</si>
  <si>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</si>
  <si>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</si>
  <si>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</si>
  <si>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</si>
  <si>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</si>
  <si>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</si>
  <si>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</si>
  <si>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</si>
  <si>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</si>
  <si>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</si>
  <si>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</si>
  <si>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</si>
  <si>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</si>
  <si>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</si>
  <si>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</si>
  <si>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</si>
  <si>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</si>
  <si>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</si>
  <si>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</si>
  <si>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</si>
  <si>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</si>
  <si>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</si>
  <si>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</si>
  <si>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</si>
  <si>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</si>
  <si>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</si>
  <si>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</si>
  <si>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</si>
  <si>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</si>
  <si>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</si>
  <si>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</si>
  <si>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</si>
  <si>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</si>
  <si>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</si>
  <si>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</si>
  <si>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</si>
  <si>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</si>
  <si>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</si>
  <si>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</si>
  <si>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</si>
  <si>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</si>
  <si>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</si>
  <si>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</si>
  <si>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</si>
  <si>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</si>
  <si>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</si>
  <si>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</si>
  <si>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</si>
  <si>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</si>
  <si>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</si>
  <si>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</si>
  <si>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</si>
  <si>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</si>
  <si>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</si>
  <si>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</si>
  <si>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</si>
  <si>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</si>
  <si>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</si>
  <si>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</si>
  <si>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</si>
  <si>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</si>
  <si>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</si>
  <si>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</si>
  <si>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</si>
  <si>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</si>
  <si>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</si>
  <si>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</si>
  <si>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</si>
  <si>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</si>
  <si>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</si>
  <si>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</si>
  <si>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</si>
  <si>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</si>
  <si>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</si>
  <si>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</si>
  <si>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</si>
  <si>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</si>
  <si>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</si>
  <si>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</si>
  <si>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</si>
  <si>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</si>
  <si>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</si>
  <si>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</si>
  <si>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</si>
  <si>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</si>
  <si>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</si>
  <si>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</si>
  <si>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</si>
  <si>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</si>
  <si>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</si>
  <si>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</si>
  <si>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</si>
  <si>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</si>
  <si>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</si>
  <si>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</si>
  <si>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</si>
  <si>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</si>
  <si>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</si>
  <si>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</si>
  <si>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</si>
  <si>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</si>
  <si>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</si>
  <si>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</si>
  <si>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</si>
  <si>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</si>
  <si>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</si>
  <si>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</si>
  <si>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</si>
  <si>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</si>
  <si>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</si>
  <si>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</si>
  <si>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</si>
  <si>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</si>
  <si>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</si>
  <si>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</si>
  <si>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</si>
  <si>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</si>
  <si>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</si>
  <si>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</si>
  <si>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</si>
  <si>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</si>
  <si>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</si>
  <si>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</si>
  <si>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</si>
  <si>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</si>
  <si>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</si>
  <si>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</si>
  <si>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</si>
  <si>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</si>
  <si>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</si>
  <si>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</si>
  <si>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</si>
  <si>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</si>
  <si>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</si>
  <si>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</si>
  <si>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</si>
  <si>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</si>
  <si>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</si>
  <si>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</si>
  <si>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</si>
  <si>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</si>
  <si>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</si>
  <si>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</si>
  <si>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</si>
  <si>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</si>
  <si>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</si>
  <si>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</si>
  <si>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</si>
  <si>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</si>
  <si>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</si>
  <si>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</si>
  <si>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</si>
  <si>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</si>
  <si>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</si>
  <si>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</si>
  <si>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</si>
  <si>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</si>
  <si>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</si>
  <si>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</si>
  <si>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</si>
  <si>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</si>
  <si>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</si>
  <si>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</si>
  <si>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</si>
  <si>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</si>
  <si>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</si>
  <si>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</si>
  <si>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</si>
  <si>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</si>
  <si>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</si>
  <si>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</si>
  <si>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</si>
  <si>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</si>
  <si>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</si>
  <si>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</si>
  <si>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</si>
  <si>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</si>
  <si>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</si>
  <si>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</si>
  <si>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</si>
  <si>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</si>
  <si>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</si>
  <si>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</si>
  <si>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</si>
  <si>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</si>
  <si>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</si>
  <si>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</si>
  <si>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</si>
  <si>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</si>
  <si>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</si>
  <si>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</si>
  <si>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</si>
  <si>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</si>
  <si>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</si>
  <si>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</si>
  <si>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</si>
  <si>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</si>
  <si>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</si>
  <si>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</si>
  <si>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</si>
  <si>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</si>
  <si>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</si>
  <si>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</si>
  <si>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</si>
  <si>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</si>
  <si>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</si>
  <si>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</si>
  <si>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</si>
  <si>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</si>
  <si>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</si>
  <si>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</si>
  <si>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</si>
  <si>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</si>
  <si>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</si>
  <si>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</si>
  <si>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</si>
  <si>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</si>
  <si>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</si>
  <si>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</si>
  <si>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</si>
  <si>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</si>
  <si>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</si>
  <si>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</si>
  <si>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</si>
  <si>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</si>
  <si>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</si>
  <si>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</si>
  <si>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</si>
  <si>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</si>
  <si>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</si>
  <si>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</si>
  <si>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</si>
  <si>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</si>
  <si>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</si>
  <si>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</si>
  <si>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</si>
  <si>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</si>
  <si>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</si>
  <si>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</si>
  <si>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</si>
  <si>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</si>
  <si>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</si>
  <si>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</si>
  <si>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</si>
  <si>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</si>
  <si>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</si>
  <si>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</si>
  <si>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</si>
  <si>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</si>
  <si>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</si>
  <si>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</si>
  <si>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</si>
  <si>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</si>
  <si>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</si>
  <si>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</si>
  <si>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</si>
  <si>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</si>
  <si>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</si>
  <si>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</si>
  <si>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</si>
  <si>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</si>
  <si>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</si>
  <si>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</si>
  <si>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</si>
  <si>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</si>
  <si>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</si>
  <si>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</si>
  <si>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</si>
  <si>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</si>
  <si>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</si>
  <si>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</si>
  <si>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</si>
  <si>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</si>
  <si>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</si>
  <si>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</si>
  <si>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</si>
  <si>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</si>
  <si>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</si>
  <si>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</si>
  <si>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</si>
  <si>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</si>
  <si>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</si>
  <si>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</si>
  <si>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</si>
  <si>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</si>
  <si>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</si>
  <si>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</si>
  <si>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</si>
  <si>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</si>
  <si>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</si>
  <si>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</si>
  <si>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</si>
  <si>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</si>
  <si>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</si>
  <si>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</si>
  <si>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</si>
  <si>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</si>
  <si>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</si>
  <si>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</si>
  <si>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</si>
  <si>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</si>
  <si>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</si>
  <si>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</si>
  <si>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</si>
  <si>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</si>
  <si>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</si>
  <si>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</si>
  <si>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</si>
  <si>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</si>
  <si>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</si>
  <si>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</si>
  <si>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</si>
  <si>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</si>
  <si>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</si>
  <si>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</si>
  <si>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</si>
  <si>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</si>
  <si>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</si>
  <si>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</si>
  <si>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</si>
  <si>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</si>
  <si>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</si>
  <si>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</si>
  <si>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</si>
  <si>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</si>
  <si>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</si>
  <si>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</si>
  <si>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</si>
  <si>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</si>
  <si>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</si>
  <si>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</si>
  <si>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</si>
  <si>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</si>
  <si>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</si>
  <si>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</si>
  <si>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</si>
  <si>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</si>
  <si>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</si>
  <si>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</si>
  <si>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</si>
  <si>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</si>
  <si>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</si>
  <si>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</si>
  <si>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</si>
  <si>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</si>
  <si>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</si>
  <si>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</si>
  <si>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</si>
  <si>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</si>
  <si>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</si>
  <si>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</si>
  <si>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</si>
  <si>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</si>
  <si>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</si>
  <si>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</si>
  <si>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</si>
  <si>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</si>
  <si>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</si>
  <si>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</si>
  <si>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</si>
  <si>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</si>
  <si>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</si>
  <si>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</si>
  <si>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</si>
  <si>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</si>
  <si>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</si>
  <si>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</si>
  <si>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</si>
  <si>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</si>
  <si>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</si>
  <si>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</si>
  <si>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</si>
  <si>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</si>
  <si>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</si>
  <si>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</si>
  <si>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</si>
  <si>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</si>
  <si>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</si>
  <si>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</si>
  <si>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</si>
  <si>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</si>
  <si>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</si>
  <si>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</si>
  <si>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</si>
  <si>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</si>
  <si>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</si>
  <si>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</si>
  <si>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</si>
  <si>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</si>
  <si>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</si>
  <si>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</si>
  <si>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</si>
  <si>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</si>
  <si>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</si>
  <si>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</si>
  <si>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</si>
  <si>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</si>
  <si>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</si>
  <si>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</si>
  <si>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</si>
  <si>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</si>
  <si>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</si>
  <si>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</si>
  <si>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</si>
  <si>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</si>
  <si>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</si>
  <si>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</si>
  <si>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</si>
  <si>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</si>
  <si>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</si>
  <si>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</si>
  <si>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</si>
  <si>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</si>
  <si>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</si>
  <si>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</si>
  <si>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</si>
  <si>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</si>
  <si>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</si>
  <si>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</si>
  <si>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</si>
  <si>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</si>
  <si>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</si>
  <si>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</si>
  <si>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</si>
  <si>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</si>
  <si>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</si>
  <si>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</si>
  <si>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</si>
  <si>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</si>
  <si>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</si>
  <si>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</si>
  <si>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</si>
  <si>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</si>
  <si>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</si>
  <si>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</si>
  <si>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</si>
  <si>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</si>
  <si>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</si>
  <si>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</si>
  <si>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</si>
  <si>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</si>
  <si>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</si>
  <si>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</si>
  <si>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</si>
  <si>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</si>
  <si>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</si>
  <si>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</si>
  <si>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</si>
  <si>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</si>
  <si>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</si>
  <si>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</si>
  <si>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</si>
  <si>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</si>
  <si>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</si>
  <si>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</si>
  <si>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</si>
  <si>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</si>
  <si>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</si>
  <si>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</si>
  <si>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</si>
  <si>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</si>
  <si>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</si>
  <si>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</si>
  <si>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</si>
  <si>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</si>
  <si>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</si>
  <si>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</si>
  <si>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</si>
  <si>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</si>
  <si>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</si>
  <si>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</si>
  <si>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</si>
  <si>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</si>
  <si>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</si>
  <si>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</si>
  <si>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</si>
  <si>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</si>
  <si>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</si>
  <si>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</si>
  <si>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</si>
  <si>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</si>
  <si>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</si>
  <si>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</si>
  <si>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</si>
  <si>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</si>
  <si>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</si>
  <si>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</si>
  <si>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</si>
  <si>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</si>
  <si>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</si>
  <si>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</si>
  <si>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</si>
  <si>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</si>
  <si>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</si>
  <si>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</si>
  <si>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</si>
  <si>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</si>
  <si>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</si>
  <si>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</si>
  <si>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</si>
  <si>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</si>
  <si>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</si>
  <si>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</si>
  <si>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</si>
  <si>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</si>
  <si>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</si>
  <si>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</si>
  <si>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</si>
  <si>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</si>
  <si>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</si>
  <si>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</si>
  <si>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</si>
  <si>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</si>
  <si>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</si>
  <si>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</si>
  <si>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</si>
  <si>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</si>
  <si>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</si>
  <si>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</si>
  <si>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</si>
  <si>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</si>
  <si>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</si>
  <si>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</si>
  <si>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</si>
  <si>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</si>
  <si>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</si>
  <si>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</si>
  <si>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</si>
  <si>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</si>
  <si>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</si>
  <si>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</si>
  <si>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</si>
  <si>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</si>
  <si>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</si>
  <si>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</si>
  <si>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</si>
  <si>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</si>
  <si>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</si>
  <si>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</si>
  <si>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</si>
  <si>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</si>
  <si>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</si>
  <si>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</si>
  <si>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</si>
  <si>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</si>
  <si>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</si>
  <si>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</si>
  <si>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</si>
  <si>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</si>
  <si>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</si>
  <si>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</si>
  <si>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</si>
  <si>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</si>
  <si>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</si>
  <si>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</si>
  <si>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</si>
  <si>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</si>
  <si>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</si>
  <si>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</si>
  <si>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</si>
  <si>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</si>
  <si>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</si>
  <si>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</si>
  <si>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</si>
  <si>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</si>
  <si>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</si>
  <si>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</si>
  <si>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</si>
  <si>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</si>
  <si>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</si>
  <si>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</si>
  <si>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</si>
  <si>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</si>
  <si>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</si>
  <si>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</si>
  <si>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</si>
  <si>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</si>
  <si>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</si>
  <si>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</si>
  <si>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</si>
  <si>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</si>
  <si>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</si>
  <si>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</si>
  <si>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</si>
  <si>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</si>
  <si>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</si>
  <si>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</si>
  <si>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</si>
  <si>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</si>
  <si>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</si>
  <si>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</si>
  <si>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</si>
  <si>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</si>
  <si>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</si>
  <si>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</si>
  <si>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</si>
  <si>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</si>
  <si>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</si>
  <si>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</si>
  <si>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</si>
  <si>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</si>
  <si>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</si>
  <si>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</si>
  <si>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</si>
  <si>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</si>
  <si>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</si>
  <si>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</si>
  <si>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</si>
  <si>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</si>
  <si>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</si>
  <si>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</si>
  <si>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</si>
  <si>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</si>
  <si>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</si>
  <si>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</si>
  <si>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</si>
  <si>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</si>
  <si>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</si>
  <si>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</si>
  <si>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</si>
  <si>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</si>
  <si>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</si>
  <si>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</si>
  <si>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</si>
  <si>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</si>
  <si>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</si>
  <si>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</si>
  <si>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</si>
  <si>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</si>
  <si>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</si>
  <si>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</si>
  <si>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</si>
  <si>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</si>
  <si>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</si>
  <si>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</si>
  <si>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</si>
  <si>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</si>
  <si>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</si>
  <si>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</si>
  <si>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</si>
  <si>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</si>
  <si>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</si>
  <si>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</si>
  <si>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</si>
  <si>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</si>
  <si>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</si>
  <si>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</si>
  <si>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</si>
  <si>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</si>
  <si>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</si>
  <si>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</si>
  <si>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</si>
  <si>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</si>
  <si>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</si>
  <si>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</si>
  <si>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</si>
  <si>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</si>
  <si>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</si>
  <si>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</si>
  <si>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</si>
  <si>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</si>
  <si>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</si>
  <si>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</si>
  <si>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</si>
  <si>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</si>
  <si>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</si>
  <si>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</si>
  <si>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</si>
  <si>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</si>
  <si>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</si>
  <si>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</si>
  <si>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</si>
  <si>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</si>
  <si>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</si>
  <si>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</si>
  <si>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</si>
  <si>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</si>
  <si>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</si>
  <si>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</si>
  <si>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</si>
  <si>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</si>
  <si>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</si>
  <si>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</si>
  <si>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</si>
  <si>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</si>
  <si>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</si>
  <si>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</si>
  <si>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</si>
  <si>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</si>
  <si>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</si>
  <si>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</si>
  <si>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</si>
  <si>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</si>
  <si>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</si>
  <si>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</si>
  <si>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</si>
  <si>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</si>
  <si>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</si>
  <si>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</si>
  <si>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</si>
  <si>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</si>
  <si>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</si>
  <si>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</si>
  <si>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</si>
  <si>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</si>
  <si>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</si>
  <si>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</si>
  <si>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</si>
  <si>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</si>
  <si>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</si>
  <si>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</si>
  <si>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</si>
  <si>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</si>
  <si>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</si>
  <si>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</si>
  <si>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</si>
  <si>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</si>
  <si>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</si>
  <si>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</si>
  <si>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</si>
  <si>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</si>
  <si>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</si>
  <si>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</si>
  <si>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</si>
  <si>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</si>
  <si>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</si>
  <si>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</si>
  <si>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</si>
  <si>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</si>
  <si>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</si>
  <si>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</si>
  <si>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</si>
  <si>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</si>
  <si>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</si>
  <si>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</si>
  <si>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</si>
  <si>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</si>
  <si>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</si>
  <si>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</si>
  <si>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</si>
  <si>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</si>
  <si>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</si>
  <si>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</si>
  <si>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</si>
  <si>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</si>
  <si>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</si>
  <si>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</si>
  <si>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</si>
  <si>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</si>
  <si>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</si>
  <si>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</si>
  <si>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</si>
  <si>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</si>
  <si>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</si>
  <si>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</si>
  <si>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</si>
  <si>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</si>
  <si>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</si>
  <si>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</si>
  <si>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</si>
  <si>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</si>
  <si>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</si>
  <si>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</si>
  <si>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</si>
  <si>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</si>
  <si>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</si>
  <si>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</si>
  <si>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</si>
  <si>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</si>
  <si>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</si>
  <si>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</si>
  <si>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</si>
  <si>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</si>
  <si>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</si>
  <si>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</si>
  <si>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</si>
  <si>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</si>
  <si>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</si>
  <si>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</si>
  <si>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</si>
  <si>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</si>
  <si>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</si>
  <si>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</si>
  <si>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</si>
  <si>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</si>
  <si>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</si>
  <si>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</si>
  <si>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</si>
  <si>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</si>
  <si>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</si>
  <si>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</si>
  <si>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</si>
  <si>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</si>
  <si>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</si>
  <si>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</si>
  <si>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</si>
  <si>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</si>
  <si>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</si>
  <si>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</si>
  <si>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</si>
  <si>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</si>
  <si>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</si>
  <si>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</si>
  <si>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</si>
  <si>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</si>
  <si>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</si>
  <si>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</si>
  <si>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</si>
  <si>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</si>
  <si>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</si>
  <si>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</si>
  <si>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</si>
  <si>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</si>
  <si>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</si>
  <si>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</si>
  <si>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</si>
  <si>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</si>
  <si>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</si>
  <si>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</si>
  <si>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</si>
  <si>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</si>
  <si>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</si>
  <si>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</si>
  <si>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</si>
  <si>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</si>
  <si>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</si>
  <si>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</si>
  <si>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</si>
  <si>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</si>
  <si>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</si>
  <si>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</si>
  <si>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</si>
  <si>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</si>
  <si>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</si>
  <si>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</si>
  <si>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</si>
  <si>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</si>
  <si>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</si>
  <si>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</si>
  <si>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</si>
  <si>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</si>
  <si>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</si>
  <si>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</si>
  <si>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</si>
  <si>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</si>
  <si>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</si>
  <si>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</si>
  <si>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</si>
  <si>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</si>
  <si>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</si>
  <si>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</si>
  <si>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</si>
  <si>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</si>
  <si>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</si>
  <si>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</si>
  <si>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</si>
  <si>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</si>
  <si>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</si>
  <si>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</si>
  <si>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</si>
  <si>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</si>
  <si>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</si>
  <si>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</si>
  <si>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</si>
  <si>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</si>
  <si>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</si>
  <si>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</si>
  <si>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</si>
  <si>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</si>
  <si>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</si>
  <si>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</si>
  <si>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</si>
  <si>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</si>
  <si>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</si>
  <si>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</si>
  <si>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</si>
  <si>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</si>
  <si>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</si>
  <si>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</si>
  <si>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</si>
  <si>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</si>
  <si>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</si>
  <si>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</si>
  <si>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</si>
  <si>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</si>
  <si>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</si>
  <si>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</si>
  <si>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</si>
  <si>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</si>
  <si>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</si>
  <si>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</si>
  <si>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</si>
  <si>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</si>
  <si>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</si>
  <si>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</si>
  <si>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</si>
  <si>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</si>
  <si>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</si>
  <si>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</si>
  <si>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</si>
  <si>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</si>
  <si>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</si>
  <si>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</si>
  <si>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</si>
  <si>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</si>
  <si>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</si>
  <si>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</si>
  <si>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</si>
  <si>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</si>
  <si>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</si>
  <si>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</si>
  <si>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</si>
  <si>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</si>
  <si>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</si>
  <si>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</si>
  <si>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</si>
  <si>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</si>
  <si>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</si>
  <si>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</si>
  <si>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</si>
  <si>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</si>
  <si>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</si>
  <si>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</si>
  <si>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</si>
  <si>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</si>
  <si>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</si>
  <si>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</si>
  <si>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</si>
  <si>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</si>
  <si>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</si>
  <si>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</si>
  <si>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</si>
  <si>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</si>
  <si>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</si>
  <si>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</si>
  <si>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</si>
  <si>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</si>
  <si>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</si>
  <si>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</si>
  <si>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</si>
  <si>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</si>
  <si>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</si>
  <si>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</si>
  <si>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</si>
  <si>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</si>
  <si>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</si>
  <si>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</si>
  <si>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</si>
  <si>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</si>
  <si>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</si>
  <si>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</si>
  <si>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</si>
  <si>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</si>
  <si>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</si>
  <si>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</si>
  <si>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</si>
  <si>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</si>
  <si>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</si>
  <si>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</si>
  <si>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</si>
  <si>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</si>
  <si>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</si>
  <si>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</si>
  <si>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</si>
  <si>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</si>
  <si>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</si>
  <si>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</si>
  <si>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</si>
  <si>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</si>
  <si>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</si>
  <si>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</si>
  <si>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</si>
  <si>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</si>
  <si>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</si>
  <si>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</si>
  <si>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</si>
  <si>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</si>
  <si>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</si>
  <si>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</si>
  <si>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</si>
  <si>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</si>
  <si>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</si>
  <si>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</si>
  <si>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</si>
  <si>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</si>
  <si>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</si>
  <si>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</si>
  <si>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</si>
  <si>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</si>
  <si>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</si>
  <si>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</si>
  <si>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</si>
  <si>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</si>
  <si>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</si>
  <si>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</si>
  <si>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</si>
  <si>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</si>
  <si>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</si>
  <si>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</si>
  <si>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</si>
  <si>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</si>
  <si>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</si>
  <si>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</si>
  <si>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</si>
  <si>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</si>
  <si>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</si>
  <si>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</si>
  <si>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</si>
  <si>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</si>
  <si>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</si>
  <si>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</si>
  <si>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</si>
  <si>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</si>
  <si>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</si>
  <si>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</si>
  <si>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</si>
  <si>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</si>
  <si>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</si>
  <si>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</si>
  <si>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</si>
  <si>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</si>
  <si>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</si>
  <si>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</si>
  <si>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</si>
  <si>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</si>
  <si>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</si>
  <si>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</si>
  <si>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</si>
  <si>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</si>
  <si>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</si>
  <si>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</si>
  <si>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</si>
  <si>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</si>
  <si>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</si>
  <si>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</si>
  <si>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</si>
  <si>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</si>
  <si>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</si>
  <si>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</si>
  <si>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</si>
  <si>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</si>
  <si>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</si>
  <si>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</si>
  <si>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</si>
  <si>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</si>
  <si>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</si>
  <si>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</si>
  <si>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</si>
  <si>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</si>
  <si>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</si>
  <si>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</si>
  <si>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</si>
  <si>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</si>
  <si>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</si>
  <si>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</si>
  <si>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</si>
  <si>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</si>
  <si>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</si>
  <si>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</si>
  <si>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</si>
  <si>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</si>
  <si>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</si>
  <si>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</si>
  <si>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</si>
  <si>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</si>
  <si>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</si>
  <si>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</si>
  <si>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</si>
  <si>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</si>
  <si>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</si>
  <si>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</si>
  <si>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</si>
  <si>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</si>
  <si>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</si>
  <si>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</si>
  <si>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</si>
  <si>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</si>
  <si>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</si>
  <si>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</si>
  <si>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</si>
  <si>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</si>
  <si>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</si>
  <si>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</si>
  <si>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</si>
  <si>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</si>
  <si>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</si>
  <si>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</si>
  <si>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</si>
  <si>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</si>
  <si>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</si>
  <si>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</si>
  <si>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</si>
  <si>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</si>
  <si>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</si>
  <si>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</si>
  <si>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</si>
  <si>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</si>
  <si>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</si>
  <si>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</si>
  <si>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</si>
  <si>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</si>
  <si>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</si>
  <si>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</si>
  <si>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</si>
  <si>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</si>
  <si>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</si>
  <si>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</si>
  <si>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</si>
  <si>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</si>
  <si>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</si>
  <si>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</si>
  <si>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</si>
  <si>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</si>
  <si>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</si>
  <si>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</si>
  <si>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</si>
  <si>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</si>
  <si>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</si>
  <si>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</si>
  <si>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</si>
  <si>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</si>
  <si>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</si>
  <si>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</si>
  <si>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</si>
  <si>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</si>
  <si>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</si>
  <si>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</si>
  <si>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</si>
  <si>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</si>
  <si>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</si>
  <si>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</si>
  <si>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</si>
  <si>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</si>
  <si>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</si>
  <si>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</si>
  <si>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</si>
  <si>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</si>
  <si>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</si>
  <si>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</si>
  <si>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</si>
  <si>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</si>
  <si>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</si>
  <si>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</si>
  <si>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</si>
  <si>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</si>
  <si>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</si>
  <si>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</si>
  <si>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</si>
  <si>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</si>
  <si>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</si>
  <si>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</si>
  <si>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</si>
  <si>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</si>
  <si>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</si>
  <si>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</si>
  <si>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</si>
  <si>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</si>
  <si>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</si>
  <si>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</si>
  <si>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</si>
  <si>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</si>
  <si>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</si>
  <si>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</si>
  <si>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</si>
  <si>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</si>
  <si>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</si>
  <si>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</si>
  <si>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</si>
  <si>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</si>
  <si>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</si>
  <si>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</si>
  <si>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</si>
  <si>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</si>
  <si>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</si>
  <si>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</si>
  <si>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</si>
  <si>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</si>
  <si>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</si>
  <si>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</si>
  <si>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</si>
  <si>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</si>
  <si>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</si>
  <si>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</si>
  <si>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</si>
  <si>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</si>
  <si>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</si>
  <si>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</si>
  <si>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</si>
  <si>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</si>
  <si>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</si>
  <si>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</si>
  <si>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</si>
  <si>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</si>
  <si>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</si>
  <si>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</si>
  <si>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</si>
  <si>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</si>
  <si>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</si>
  <si>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</si>
  <si>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</si>
  <si>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</si>
  <si>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</si>
  <si>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</si>
  <si>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</si>
  <si>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</si>
  <si>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</si>
  <si>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</si>
  <si>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</si>
  <si>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</si>
  <si>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</si>
  <si>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</si>
  <si>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</si>
  <si>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</si>
  <si>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</si>
  <si>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</si>
  <si>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</si>
  <si>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</si>
  <si>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</si>
  <si>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</si>
  <si>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</si>
  <si>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</si>
  <si>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</si>
  <si>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</si>
  <si>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</si>
  <si>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</si>
  <si>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</si>
  <si>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</si>
  <si>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</si>
  <si>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</si>
  <si>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</si>
  <si>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</si>
  <si>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</si>
  <si>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</si>
  <si>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</si>
  <si>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</si>
  <si>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</si>
  <si>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</si>
  <si>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</si>
  <si>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</si>
  <si>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</si>
  <si>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</si>
  <si>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</si>
  <si>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</si>
  <si>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</si>
  <si>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</si>
  <si>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</si>
  <si>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</si>
  <si>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</si>
  <si>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</si>
  <si>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</si>
  <si>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</si>
  <si>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</si>
  <si>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</si>
  <si>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</si>
  <si>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</si>
  <si>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</si>
  <si>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</si>
  <si>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</si>
  <si>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</si>
  <si>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</si>
  <si>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</si>
  <si>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</si>
  <si>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</si>
  <si>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</si>
  <si>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</si>
  <si>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</si>
  <si>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</si>
  <si>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</si>
  <si>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</si>
  <si>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</si>
  <si>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</si>
  <si>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</si>
  <si>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</si>
  <si>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</si>
  <si>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</si>
  <si>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</si>
  <si>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</si>
  <si>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</si>
  <si>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</si>
  <si>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</si>
  <si>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</si>
  <si>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</si>
  <si>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</si>
  <si>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</si>
  <si>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</si>
  <si>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</si>
  <si>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</si>
  <si>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</si>
  <si>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</si>
  <si>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</si>
  <si>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</si>
  <si>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</si>
  <si>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</si>
  <si>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</si>
  <si>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</si>
  <si>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</si>
  <si>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</si>
  <si>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</si>
  <si>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</si>
  <si>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</si>
  <si>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</si>
  <si>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</si>
  <si>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</si>
  <si>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</si>
  <si>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</si>
  <si>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</si>
  <si>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</si>
  <si>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</si>
  <si>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</si>
  <si>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</si>
  <si>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</si>
  <si>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</si>
  <si>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</si>
  <si>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</si>
  <si>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</si>
  <si>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</si>
  <si>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</si>
  <si>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</si>
  <si>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</si>
  <si>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</si>
  <si>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</si>
  <si>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</si>
  <si>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</si>
  <si>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</si>
  <si>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</si>
  <si>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</si>
  <si>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</si>
  <si>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</si>
  <si>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</si>
  <si>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</si>
  <si>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</si>
  <si>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</si>
  <si>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</si>
  <si>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</si>
  <si>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</si>
  <si>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</si>
  <si>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</si>
  <si>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</si>
  <si>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</si>
  <si>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</si>
  <si>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</si>
  <si>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</si>
  <si>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</si>
  <si>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</si>
  <si>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</si>
  <si>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</si>
  <si>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</si>
  <si>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</si>
  <si>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</si>
  <si>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</si>
  <si>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</si>
  <si>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</si>
  <si>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</si>
  <si>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</si>
  <si>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</si>
  <si>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</si>
  <si>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</si>
  <si>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</si>
  <si>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</si>
  <si>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</si>
  <si>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</si>
  <si>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</si>
  <si>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</si>
  <si>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</si>
  <si>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</si>
  <si>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</si>
  <si>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</si>
  <si>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</si>
  <si>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</si>
  <si>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</si>
  <si>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</si>
  <si>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</si>
  <si>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</si>
  <si>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</si>
  <si>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</si>
  <si>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</si>
  <si>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</si>
  <si>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</si>
  <si>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</si>
  <si>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</si>
  <si>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</si>
  <si>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</si>
  <si>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</si>
  <si>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</si>
  <si>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</si>
  <si>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</si>
  <si>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</si>
  <si>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</si>
  <si>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</si>
  <si>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</si>
  <si>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</si>
  <si>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</si>
  <si>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</si>
  <si>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</si>
  <si>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</si>
  <si>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</si>
  <si>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</si>
  <si>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</si>
  <si>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</si>
  <si>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</si>
  <si>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</si>
  <si>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</si>
  <si>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</si>
  <si>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</si>
  <si>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</si>
  <si>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</si>
  <si>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</si>
  <si>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</si>
  <si>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</si>
  <si>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</si>
  <si>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</si>
  <si>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</si>
  <si>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</si>
  <si>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</si>
  <si>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</si>
  <si>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</si>
  <si>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</si>
  <si>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</si>
  <si>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</si>
  <si>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</si>
  <si>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</si>
  <si>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</si>
  <si>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</si>
  <si>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</si>
  <si>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</si>
  <si>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</si>
  <si>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</si>
  <si>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</si>
  <si>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</si>
  <si>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</si>
  <si>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</si>
  <si>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</si>
  <si>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</si>
  <si>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</si>
  <si>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</si>
  <si>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</si>
  <si>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</si>
  <si>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</si>
  <si>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</si>
  <si>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</si>
  <si>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</si>
  <si>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</si>
  <si>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</si>
  <si>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</si>
  <si>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</si>
  <si>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</si>
  <si>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</si>
  <si>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</si>
  <si>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</si>
  <si>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</si>
  <si>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</si>
  <si>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</si>
  <si>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</si>
  <si>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</si>
  <si>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</si>
  <si>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</si>
  <si>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</si>
  <si>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</si>
  <si>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</si>
  <si>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</si>
  <si>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</si>
  <si>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</si>
  <si>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</si>
  <si>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</si>
  <si>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</si>
  <si>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</si>
  <si>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</si>
  <si>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</si>
  <si>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</si>
  <si>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</si>
  <si>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</si>
  <si>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</si>
  <si>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</si>
  <si>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</si>
  <si>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</si>
  <si>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</si>
  <si>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</si>
  <si>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</si>
  <si>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</si>
  <si>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</si>
  <si>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</si>
  <si>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</si>
  <si>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</si>
  <si>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</si>
  <si>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</si>
  <si>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</si>
  <si>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</si>
  <si>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</si>
  <si>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</si>
  <si>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</si>
  <si>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</si>
  <si>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</si>
  <si>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</si>
  <si>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</si>
  <si>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</si>
  <si>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</si>
  <si>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</si>
  <si>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</si>
  <si>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</si>
  <si>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</si>
  <si>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</si>
  <si>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</si>
  <si>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</si>
  <si>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</si>
  <si>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</si>
  <si>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</si>
  <si>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</si>
  <si>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</si>
  <si>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</si>
  <si>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</si>
  <si>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</si>
  <si>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</si>
  <si>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</si>
  <si>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</si>
  <si>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</si>
  <si>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</si>
  <si>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</si>
  <si>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</si>
  <si>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</si>
  <si>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</si>
  <si>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</si>
  <si>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</si>
  <si>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</si>
  <si>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</si>
  <si>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</si>
  <si>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</si>
  <si>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</si>
  <si>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</si>
  <si>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</si>
  <si>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</si>
  <si>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</si>
  <si>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</si>
  <si>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</si>
  <si>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</si>
  <si>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</si>
  <si>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</si>
  <si>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</si>
  <si>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</si>
  <si>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</si>
  <si>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</si>
  <si>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</si>
  <si>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</si>
  <si>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</si>
  <si>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</si>
  <si>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</si>
  <si>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</si>
  <si>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</si>
  <si>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</si>
  <si>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</si>
  <si>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</si>
  <si>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</si>
  <si>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</si>
  <si>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</si>
  <si>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</si>
  <si>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</si>
  <si>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</si>
  <si>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</si>
  <si>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</si>
  <si>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</si>
  <si>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</si>
  <si>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</si>
  <si>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</si>
  <si>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</si>
  <si>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</si>
  <si>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</si>
  <si>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</si>
  <si>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</si>
  <si>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</si>
  <si>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</si>
  <si>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</si>
  <si>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</si>
  <si>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</si>
  <si>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</si>
  <si>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</si>
  <si>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</si>
  <si>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</si>
  <si>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</si>
  <si>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</si>
  <si>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</si>
  <si>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</si>
  <si>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</si>
  <si>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</si>
  <si>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</si>
  <si>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</si>
  <si>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</si>
  <si>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</si>
  <si>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</si>
  <si>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</si>
  <si>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</si>
  <si>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</si>
  <si>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</si>
  <si>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</si>
  <si>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</si>
  <si>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</si>
  <si>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</si>
  <si>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</si>
  <si>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</si>
  <si>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</si>
  <si>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</si>
  <si>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</si>
  <si>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</si>
  <si>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</si>
  <si>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</si>
  <si>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</si>
  <si>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</si>
  <si>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</si>
  <si>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</si>
  <si>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</si>
  <si>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</si>
  <si>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</si>
  <si>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</si>
  <si>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</si>
  <si>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</si>
  <si>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</si>
  <si>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</si>
  <si>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</si>
  <si>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</si>
  <si>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</si>
  <si>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</si>
  <si>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</si>
  <si>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</si>
  <si>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</si>
  <si>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</si>
  <si>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</si>
  <si>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</si>
  <si>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</si>
  <si>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</si>
  <si>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</si>
  <si>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</si>
  <si>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</si>
  <si>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</si>
  <si>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</si>
  <si>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</si>
  <si>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</si>
  <si>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</si>
  <si>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</si>
  <si>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</si>
  <si>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</si>
  <si>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</si>
  <si>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</si>
  <si>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</si>
  <si>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</si>
  <si>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</si>
  <si>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</si>
  <si>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</si>
  <si>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</si>
  <si>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</si>
  <si>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</si>
  <si>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</si>
  <si>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</si>
  <si>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</si>
  <si>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</si>
  <si>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</si>
  <si>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</si>
  <si>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</si>
  <si>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</si>
  <si>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</si>
  <si>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</si>
  <si>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</si>
  <si>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</si>
  <si>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</si>
  <si>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</si>
  <si>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</si>
  <si>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</si>
  <si>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</si>
  <si>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</si>
  <si>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</si>
  <si>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</si>
  <si>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</si>
  <si>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</si>
  <si>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</si>
  <si>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</si>
  <si>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</si>
  <si>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</si>
  <si>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</si>
  <si>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</si>
  <si>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</si>
  <si>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</si>
  <si>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</si>
  <si>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</si>
  <si>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</si>
  <si>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</si>
  <si>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</si>
  <si>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</si>
  <si>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</si>
  <si>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</si>
  <si>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</si>
  <si>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</si>
  <si>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</si>
  <si>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</si>
  <si>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</si>
  <si>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</si>
  <si>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</si>
  <si>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</si>
  <si>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</si>
  <si>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</si>
  <si>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</si>
  <si>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</si>
  <si>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</si>
  <si>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</si>
  <si>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</si>
  <si>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</si>
  <si>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</si>
  <si>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</si>
  <si>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</si>
  <si>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</si>
  <si>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</si>
  <si>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</si>
  <si>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</si>
  <si>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</si>
  <si>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</si>
  <si>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</si>
  <si>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</si>
  <si>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</si>
  <si>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</si>
  <si>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</si>
  <si>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</si>
  <si>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</si>
  <si>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</si>
  <si>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</si>
  <si>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</si>
  <si>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</si>
  <si>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</si>
  <si>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</si>
  <si>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</si>
  <si>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</si>
  <si>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</si>
  <si>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</si>
  <si>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</si>
  <si>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</si>
  <si>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</si>
  <si>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</si>
  <si>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</si>
  <si>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</si>
  <si>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</si>
  <si>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</si>
  <si>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</si>
  <si>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</si>
  <si>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</si>
  <si>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</si>
  <si>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</si>
  <si>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</si>
  <si>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</si>
  <si>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</si>
  <si>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</si>
  <si>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</si>
  <si>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</si>
  <si>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</si>
  <si>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</si>
  <si>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</si>
  <si>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</si>
  <si>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</si>
  <si>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</si>
  <si>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</si>
  <si>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</si>
  <si>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</si>
  <si>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</si>
  <si>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</si>
  <si>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</si>
  <si>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</si>
  <si>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</si>
  <si>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</si>
  <si>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</si>
  <si>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</si>
  <si>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</si>
  <si>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</si>
  <si>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</si>
  <si>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</si>
  <si>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</si>
  <si>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</si>
  <si>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</si>
  <si>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</si>
  <si>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</si>
  <si>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</si>
  <si>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</si>
  <si>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</si>
  <si>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</si>
  <si>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</si>
  <si>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</si>
  <si>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</si>
  <si>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</si>
  <si>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</si>
  <si>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</si>
  <si>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</si>
  <si>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</si>
  <si>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</si>
  <si>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</si>
  <si>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</si>
  <si>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</si>
  <si>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</si>
  <si>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</si>
  <si>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</si>
  <si>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</si>
  <si>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</si>
  <si>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</si>
  <si>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</si>
  <si>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</si>
  <si>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</si>
  <si>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</si>
  <si>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</si>
  <si>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</si>
  <si>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</si>
  <si>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</si>
  <si>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</si>
  <si>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</si>
  <si>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</si>
  <si>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</si>
  <si>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</si>
  <si>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</si>
  <si>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</si>
  <si>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</si>
  <si>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</si>
  <si>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</si>
  <si>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</si>
  <si>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</si>
  <si>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</si>
  <si>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</si>
  <si>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</si>
  <si>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</si>
  <si>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</si>
  <si>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</si>
  <si>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</si>
  <si>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</si>
  <si>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</si>
  <si>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</si>
  <si>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</si>
  <si>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</si>
  <si>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</si>
  <si>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</si>
  <si>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</si>
  <si>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</si>
  <si>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</si>
  <si>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</si>
  <si>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</si>
  <si>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</si>
  <si>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</si>
  <si>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</si>
  <si>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</si>
  <si>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</si>
  <si>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</si>
  <si>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</si>
  <si>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</si>
  <si>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</si>
  <si>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</si>
  <si>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</si>
  <si>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</si>
  <si>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</si>
  <si>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</si>
  <si>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</si>
  <si>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</si>
  <si>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</si>
  <si>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</si>
  <si>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</si>
  <si>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</si>
  <si>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</si>
  <si>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</si>
  <si>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</si>
  <si>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</si>
  <si>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</si>
  <si>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</si>
  <si>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</si>
  <si>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</si>
  <si>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</si>
  <si>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</si>
  <si>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</si>
  <si>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</si>
  <si>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</si>
  <si>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</si>
  <si>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</si>
  <si>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</si>
  <si>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</si>
  <si>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</si>
  <si>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</si>
  <si>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</si>
  <si>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</si>
  <si>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</si>
  <si>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</si>
  <si>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</si>
  <si>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</si>
  <si>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</si>
  <si>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</si>
  <si>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</si>
  <si>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</si>
  <si>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</si>
  <si>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</si>
  <si>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</si>
  <si>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</si>
  <si>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</si>
  <si>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</si>
  <si>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</si>
  <si>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</si>
  <si>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</si>
  <si>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</si>
  <si>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</si>
  <si>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</si>
  <si>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</si>
  <si>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</si>
  <si>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</si>
  <si>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</si>
  <si>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</si>
  <si>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</si>
  <si>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</si>
  <si>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</si>
  <si>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</si>
  <si>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</si>
  <si>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</si>
  <si>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</si>
  <si>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</si>
  <si>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</si>
  <si>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</si>
  <si>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</si>
  <si>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</si>
  <si>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</si>
  <si>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</si>
  <si>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</si>
  <si>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</si>
  <si>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</si>
  <si>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</si>
  <si>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</si>
  <si>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</si>
  <si>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</si>
  <si>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</si>
  <si>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</si>
  <si>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</si>
  <si>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</si>
  <si>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</si>
  <si>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</si>
  <si>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</si>
  <si>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</si>
  <si>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</si>
  <si>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</si>
  <si>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</si>
  <si>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</si>
  <si>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</si>
  <si>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</si>
  <si>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</si>
  <si>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</si>
  <si>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</si>
  <si>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</si>
  <si>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</si>
  <si>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</si>
  <si>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</si>
  <si>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</si>
  <si>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</si>
  <si>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</si>
  <si>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</si>
  <si>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</si>
  <si>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</si>
  <si>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</si>
  <si>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</si>
  <si>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</si>
  <si>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</si>
  <si>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</si>
  <si>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</si>
  <si>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</si>
  <si>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</si>
  <si>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</si>
  <si>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</si>
  <si>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</si>
  <si>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</si>
  <si>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</si>
  <si>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</si>
  <si>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</si>
  <si>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</si>
  <si>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</si>
  <si>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</si>
  <si>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</si>
  <si>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</si>
  <si>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</si>
  <si>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</si>
  <si>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</si>
  <si>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</si>
  <si>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</si>
  <si>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</si>
  <si>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</si>
  <si>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</si>
  <si>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</si>
  <si>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</si>
  <si>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</si>
  <si>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</si>
  <si>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</si>
  <si>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</si>
  <si>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</si>
  <si>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</si>
  <si>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</si>
  <si>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</si>
  <si>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</si>
  <si>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</si>
  <si>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</si>
  <si>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</si>
  <si>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</si>
  <si>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</si>
  <si>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</si>
  <si>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</si>
  <si>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</si>
  <si>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</si>
  <si>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</si>
  <si>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</si>
  <si>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</si>
  <si>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</si>
  <si>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</si>
  <si>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</si>
  <si>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</si>
  <si>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</si>
  <si>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</si>
  <si>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</si>
  <si>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</si>
  <si>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</si>
  <si>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</si>
  <si>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</si>
  <si>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</si>
  <si>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</si>
  <si>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</si>
  <si>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</si>
  <si>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</si>
  <si>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</si>
  <si>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</si>
  <si>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</si>
  <si>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</si>
  <si>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</si>
  <si>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</si>
  <si>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</si>
  <si>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</si>
  <si>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</si>
  <si>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</si>
  <si>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</si>
  <si>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</si>
  <si>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</si>
  <si>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</si>
  <si>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</si>
  <si>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</si>
  <si>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</si>
  <si>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</si>
  <si>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</si>
  <si>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</si>
  <si>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</si>
  <si>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</si>
  <si>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</si>
  <si>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</si>
  <si>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</si>
  <si>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</si>
  <si>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</si>
  <si>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</si>
  <si>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</si>
  <si>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</si>
  <si>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</si>
  <si>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</si>
  <si>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</si>
  <si>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</si>
  <si>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</si>
  <si>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</si>
  <si>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</si>
  <si>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</si>
  <si>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</si>
  <si>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</si>
  <si>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</si>
  <si>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</si>
  <si>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</si>
  <si>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</si>
  <si>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</si>
  <si>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</si>
  <si>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</si>
  <si>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</si>
  <si>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</si>
  <si>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</si>
  <si>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</si>
  <si>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</si>
  <si>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</si>
  <si>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</si>
  <si>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</si>
  <si>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</si>
  <si>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</si>
  <si>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</si>
  <si>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</si>
  <si>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</si>
  <si>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</si>
  <si>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</si>
  <si>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</si>
  <si>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</si>
  <si>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</si>
  <si>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</si>
  <si>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</si>
  <si>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</si>
  <si>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</si>
  <si>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</si>
  <si>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</si>
  <si>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</si>
  <si>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</si>
  <si>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</si>
  <si>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</si>
  <si>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</si>
  <si>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</si>
  <si>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</si>
  <si>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</si>
  <si>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</si>
  <si>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</si>
  <si>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</si>
  <si>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</si>
  <si>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</si>
  <si>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</si>
  <si>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</si>
  <si>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</si>
  <si>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</si>
  <si>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</si>
  <si>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</si>
  <si>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</si>
  <si>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</si>
  <si>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</si>
  <si>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</si>
  <si>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</si>
  <si>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</si>
  <si>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</si>
  <si>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</si>
  <si>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</si>
  <si>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</si>
  <si>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</si>
  <si>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</si>
  <si>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</si>
  <si>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</si>
  <si>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</si>
  <si>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</si>
  <si>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</si>
  <si>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</si>
  <si>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</si>
  <si>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</si>
  <si>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</si>
  <si>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</si>
  <si>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</si>
  <si>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</si>
  <si>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</si>
  <si>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</si>
  <si>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</si>
  <si>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</si>
  <si>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</si>
  <si>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</si>
  <si>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</si>
  <si>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</si>
  <si>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</si>
  <si>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</si>
  <si>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</si>
  <si>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</si>
  <si>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</si>
  <si>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</si>
  <si>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</si>
  <si>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</si>
  <si>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</si>
  <si>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</si>
  <si>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</si>
  <si>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</si>
  <si>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</si>
  <si>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</si>
  <si>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</si>
  <si>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</si>
  <si>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</si>
  <si>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</si>
  <si>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</si>
  <si>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</si>
  <si>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</si>
  <si>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</si>
  <si>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</si>
  <si>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</si>
  <si>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</si>
  <si>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</si>
  <si>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</si>
  <si>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</si>
  <si>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</si>
  <si>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</si>
  <si>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</si>
  <si>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</si>
  <si>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</si>
  <si>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</si>
  <si>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</si>
  <si>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</si>
  <si>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</si>
  <si>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</si>
  <si>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</si>
  <si>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</si>
  <si>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</si>
  <si>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</si>
  <si>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</si>
  <si>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</si>
  <si>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</si>
  <si>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</si>
  <si>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</si>
  <si>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</si>
  <si>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</si>
  <si>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</si>
  <si>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</si>
  <si>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</si>
  <si>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</si>
  <si>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</si>
  <si>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</si>
  <si>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</si>
  <si>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</si>
  <si>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</si>
  <si>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</si>
  <si>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</si>
  <si>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</si>
  <si>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</si>
  <si>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</si>
  <si>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</si>
  <si>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</si>
  <si>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</si>
  <si>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</si>
  <si>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</si>
  <si>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</si>
  <si>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</si>
  <si>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</si>
  <si>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</si>
  <si>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</si>
  <si>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</si>
  <si>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</si>
  <si>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</si>
  <si>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</si>
  <si>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</si>
  <si>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</si>
  <si>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</si>
  <si>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</si>
  <si>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</si>
  <si>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</si>
  <si>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</si>
  <si>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</si>
  <si>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</si>
  <si>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</si>
  <si>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</si>
  <si>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</si>
  <si>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</si>
  <si>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</si>
  <si>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</si>
  <si>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</si>
  <si>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</si>
  <si>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</si>
  <si>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</si>
  <si>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</si>
  <si>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</si>
  <si>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</si>
  <si>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</si>
  <si>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</si>
  <si>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</si>
  <si>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</si>
  <si>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</si>
  <si>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</si>
  <si>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</si>
  <si>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</si>
  <si>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</si>
  <si>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</si>
  <si>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</si>
  <si>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</si>
  <si>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</si>
  <si>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</si>
  <si>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</si>
  <si>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</si>
  <si>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</si>
  <si>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</si>
  <si>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</si>
  <si>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</si>
  <si>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</si>
  <si>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</si>
  <si>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</si>
  <si>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</si>
  <si>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</si>
  <si>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</si>
  <si>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</si>
  <si>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</si>
  <si>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</si>
  <si>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</si>
  <si>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</si>
  <si>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</si>
  <si>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</si>
  <si>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</si>
  <si>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</si>
  <si>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</si>
  <si>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</si>
  <si>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</si>
  <si>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</si>
  <si>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</si>
  <si>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</si>
  <si>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</si>
  <si>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</si>
  <si>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</si>
  <si>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</si>
  <si>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</si>
  <si>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</si>
  <si>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</si>
  <si>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</si>
  <si>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</si>
  <si>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</si>
  <si>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</si>
  <si>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</si>
  <si>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</si>
  <si>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</si>
  <si>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</si>
  <si>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</si>
  <si>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</si>
  <si>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</si>
  <si>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</si>
  <si>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</si>
  <si>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</si>
  <si>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</si>
  <si>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</si>
  <si>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</si>
  <si>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</si>
  <si>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</si>
  <si>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</si>
  <si>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</si>
  <si>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</si>
  <si>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</si>
  <si>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</si>
  <si>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</si>
  <si>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</si>
  <si>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</si>
  <si>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</si>
  <si>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</si>
  <si>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</si>
  <si>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</si>
  <si>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</si>
  <si>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</si>
  <si>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</si>
  <si>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</si>
  <si>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</si>
  <si>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</si>
  <si>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</si>
  <si>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</si>
  <si>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</si>
  <si>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</si>
  <si>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</si>
  <si>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</si>
  <si>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</si>
  <si>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</si>
  <si>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</si>
  <si>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</si>
  <si>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</si>
  <si>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</si>
  <si>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</si>
  <si>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</si>
  <si>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</si>
  <si>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</si>
  <si>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</si>
  <si>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</si>
  <si>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</si>
  <si>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</si>
  <si>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</si>
  <si>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</si>
  <si>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</si>
  <si>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</si>
  <si>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</si>
  <si>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</si>
  <si>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</si>
  <si>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</si>
  <si>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</si>
  <si>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</si>
  <si>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</si>
  <si>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</si>
  <si>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</si>
  <si>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</si>
  <si>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</si>
  <si>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</si>
  <si>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</si>
  <si>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</si>
  <si>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</si>
  <si>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</si>
  <si>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</si>
  <si>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</si>
  <si>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</si>
  <si>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</si>
  <si>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</si>
  <si>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</si>
  <si>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</si>
  <si>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</si>
  <si>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</si>
  <si>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</si>
  <si>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</si>
  <si>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</si>
  <si>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</si>
  <si>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</si>
  <si>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</si>
  <si>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</si>
  <si>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</si>
  <si>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</si>
  <si>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</si>
  <si>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</si>
  <si>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</si>
  <si>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</si>
  <si>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</si>
  <si>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</si>
  <si>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</si>
  <si>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</si>
  <si>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</si>
  <si>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</si>
  <si>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</si>
  <si>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</si>
  <si>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</si>
  <si>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</si>
  <si>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</si>
  <si>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</si>
  <si>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</si>
  <si>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</si>
  <si>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</si>
  <si>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</si>
  <si>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</si>
  <si>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</si>
  <si>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</si>
  <si>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</si>
  <si>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</si>
  <si>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</si>
  <si>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</si>
  <si>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</si>
  <si>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</si>
  <si>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</si>
  <si>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</si>
  <si>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</si>
  <si>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</si>
  <si>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</si>
  <si>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</si>
  <si>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</si>
  <si>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</si>
  <si>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</si>
  <si>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</si>
  <si>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</si>
  <si>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</si>
  <si>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</si>
  <si>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</si>
  <si>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</si>
  <si>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</si>
  <si>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</si>
  <si>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</si>
  <si>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</si>
  <si>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</si>
  <si>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</si>
  <si>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</si>
  <si>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</si>
  <si>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</si>
  <si>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</si>
  <si>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</si>
  <si>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</si>
  <si>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</si>
  <si>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</si>
  <si>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</si>
  <si>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</si>
  <si>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</si>
  <si>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</si>
  <si>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</si>
  <si>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</si>
  <si>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</si>
  <si>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</si>
  <si>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</si>
  <si>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</si>
  <si>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</si>
  <si>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</si>
  <si>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</si>
  <si>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</si>
  <si>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</si>
  <si>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</si>
  <si>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</si>
  <si>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</si>
  <si>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</si>
  <si>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</si>
  <si>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</si>
  <si>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</si>
  <si>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</si>
  <si>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</si>
  <si>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</si>
  <si>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</si>
  <si>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</si>
  <si>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</si>
  <si>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</si>
  <si>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</si>
  <si>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</si>
  <si>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</si>
  <si>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</si>
  <si>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</si>
  <si>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</si>
  <si>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</si>
  <si>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</si>
  <si>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</si>
  <si>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</si>
  <si>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</si>
  <si>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</si>
  <si>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</si>
  <si>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</si>
  <si>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</si>
  <si>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</si>
  <si>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</si>
  <si>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</si>
  <si>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</si>
  <si>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</si>
  <si>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</si>
  <si>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</si>
  <si>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</si>
  <si>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</si>
  <si>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</si>
  <si>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</si>
  <si>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</si>
  <si>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</si>
  <si>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</si>
  <si>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</si>
  <si>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</si>
  <si>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</si>
  <si>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</si>
  <si>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</si>
  <si>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</si>
  <si>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</si>
  <si>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</si>
  <si>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</si>
  <si>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</si>
  <si>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</si>
  <si>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</si>
  <si>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</si>
  <si>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</si>
  <si>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</si>
  <si>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</si>
  <si>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</si>
  <si>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</si>
  <si>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</si>
  <si>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</si>
  <si>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</si>
  <si>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</si>
  <si>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</si>
  <si>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</si>
  <si>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</si>
  <si>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</si>
  <si>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</si>
  <si>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</si>
  <si>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</si>
  <si>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</si>
  <si>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</si>
  <si>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</si>
  <si>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</si>
  <si>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</si>
  <si>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</si>
  <si>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</si>
  <si>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</si>
  <si>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</si>
  <si>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</si>
  <si>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</si>
  <si>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</si>
  <si>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</si>
  <si>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</si>
  <si>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</si>
  <si>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</si>
  <si>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</si>
  <si>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</si>
  <si>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</si>
  <si>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</si>
  <si>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</si>
  <si>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</si>
  <si>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</si>
  <si>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</si>
  <si>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</si>
  <si>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</si>
  <si>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</si>
  <si>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</si>
  <si>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</si>
  <si>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</si>
  <si>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</si>
  <si>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</si>
  <si>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</si>
  <si>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</si>
  <si>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</si>
  <si>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</si>
  <si>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</si>
  <si>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</si>
  <si>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</si>
  <si>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</si>
  <si>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</si>
  <si>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</si>
  <si>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</si>
  <si>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</si>
  <si>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</si>
  <si>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</si>
  <si>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</si>
  <si>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</si>
  <si>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</si>
  <si>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</si>
  <si>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</si>
  <si>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</si>
  <si>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</si>
  <si>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</si>
  <si>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</si>
  <si>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</si>
  <si>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</si>
  <si>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</si>
  <si>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</si>
  <si>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</si>
  <si>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</si>
  <si>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</si>
  <si>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</si>
  <si>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</si>
  <si>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</si>
  <si>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</si>
  <si>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</si>
  <si>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</si>
  <si>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</si>
  <si>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</si>
  <si>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</si>
  <si>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</si>
  <si>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</si>
  <si>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</si>
  <si>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</si>
  <si>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</si>
  <si>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</si>
  <si>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</si>
  <si>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</si>
  <si>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</si>
  <si>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</si>
  <si>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</si>
  <si>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</si>
  <si>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</si>
  <si>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</si>
  <si>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</si>
  <si>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</si>
  <si>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</si>
  <si>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</si>
  <si>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</si>
  <si>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</si>
  <si>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</si>
  <si>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</si>
  <si>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</si>
  <si>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</si>
  <si>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</si>
  <si>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</si>
  <si>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</si>
  <si>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</si>
  <si>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</si>
  <si>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</si>
  <si>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</si>
  <si>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</si>
  <si>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</si>
  <si>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</si>
  <si>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</si>
  <si>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</si>
  <si>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</si>
  <si>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</si>
  <si>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</si>
  <si>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</si>
  <si>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</si>
  <si>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</si>
  <si>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</si>
  <si>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</si>
  <si>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</si>
  <si>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</si>
  <si>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</si>
  <si>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</si>
  <si>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</si>
  <si>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</si>
  <si>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</si>
  <si>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</si>
  <si>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</si>
  <si>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</si>
  <si>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</si>
  <si>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</si>
  <si>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</si>
  <si>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</si>
  <si>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</si>
  <si>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</si>
  <si>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</si>
  <si>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</si>
  <si>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</si>
  <si>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</si>
  <si>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</si>
  <si>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</si>
  <si>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</si>
  <si>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</si>
  <si>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</si>
  <si>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</si>
  <si>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</si>
  <si>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</si>
  <si>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</si>
  <si>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</si>
  <si>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</si>
  <si>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</si>
  <si>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</si>
  <si>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</si>
  <si>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</si>
  <si>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</si>
  <si>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</si>
  <si>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</si>
  <si>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</si>
  <si>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</si>
  <si>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</si>
  <si>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</si>
  <si>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</si>
  <si>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</si>
  <si>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</si>
  <si>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</si>
  <si>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</si>
  <si>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</si>
  <si>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</si>
  <si>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</si>
  <si>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</si>
  <si>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</si>
  <si>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</si>
  <si>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</si>
  <si>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</si>
  <si>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</si>
  <si>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</si>
  <si>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</si>
  <si>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</si>
  <si>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</si>
  <si>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</si>
  <si>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</si>
  <si>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</si>
  <si>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</si>
  <si>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</si>
  <si>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</si>
  <si>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</si>
  <si>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</si>
  <si>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</si>
  <si>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</si>
  <si>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</si>
  <si>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</si>
  <si>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</si>
  <si>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</si>
  <si>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</si>
  <si>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</si>
  <si>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</si>
  <si>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</si>
  <si>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</si>
  <si>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</si>
  <si>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</si>
  <si>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</si>
  <si>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</si>
  <si>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</si>
  <si>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</si>
  <si>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</si>
  <si>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</si>
  <si>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</si>
  <si>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</si>
  <si>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</si>
  <si>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</si>
  <si>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</si>
  <si>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</si>
  <si>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</si>
  <si>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</si>
  <si>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</si>
  <si>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</si>
  <si>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</si>
  <si>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</si>
  <si>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</si>
  <si>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</si>
  <si>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</si>
  <si>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</si>
  <si>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</si>
  <si>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</si>
  <si>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</si>
  <si>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</si>
  <si>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</si>
  <si>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</si>
  <si>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</si>
  <si>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</si>
  <si>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</si>
  <si>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</si>
  <si>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</si>
  <si>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</si>
  <si>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</si>
  <si>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</si>
  <si>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</si>
  <si>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</si>
  <si>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</si>
  <si>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</si>
  <si>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</si>
  <si>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</si>
  <si>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</si>
  <si>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</si>
  <si>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</si>
  <si>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</si>
  <si>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</si>
  <si>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</si>
  <si>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</si>
  <si>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</si>
  <si>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</si>
  <si>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</si>
  <si>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</si>
  <si>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</si>
  <si>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</si>
  <si>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</si>
  <si>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</si>
  <si>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</si>
  <si>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</si>
  <si>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</si>
  <si>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</si>
  <si>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</si>
  <si>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</si>
  <si>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</si>
  <si>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</si>
  <si>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</si>
  <si>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</si>
  <si>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</si>
  <si>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</si>
  <si>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</si>
  <si>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</si>
  <si>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</si>
  <si>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</si>
  <si>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</si>
  <si>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</si>
  <si>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</si>
  <si>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</si>
  <si>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</si>
  <si>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</si>
  <si>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</si>
  <si>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</si>
  <si>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</si>
  <si>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</si>
  <si>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</si>
  <si>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</si>
  <si>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</si>
  <si>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</si>
  <si>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</si>
  <si>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</si>
  <si>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</si>
  <si>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</si>
  <si>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</si>
  <si>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</si>
  <si>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</si>
  <si>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</si>
  <si>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</si>
  <si>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</si>
  <si>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</si>
  <si>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</si>
  <si>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</si>
  <si>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</si>
  <si>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</si>
  <si>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</si>
  <si>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</si>
  <si>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</si>
  <si>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</si>
  <si>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</si>
  <si>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</si>
  <si>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</si>
  <si>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</si>
  <si>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</si>
  <si>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</si>
  <si>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</si>
  <si>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</si>
  <si>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</si>
  <si>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</si>
  <si>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</si>
  <si>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</si>
  <si>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</si>
  <si>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</si>
  <si>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</si>
  <si>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</si>
  <si>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</si>
  <si>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</si>
  <si>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</si>
  <si>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</si>
  <si>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</si>
  <si>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</si>
  <si>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</si>
  <si>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</si>
  <si>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</si>
  <si>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</si>
  <si>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</si>
  <si>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</si>
  <si>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</si>
  <si>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</si>
  <si>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</si>
  <si>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</si>
  <si>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</si>
  <si>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</si>
  <si>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</si>
  <si>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</si>
  <si>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</si>
  <si>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</si>
  <si>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</si>
  <si>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</si>
  <si>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</si>
  <si>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</si>
  <si>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</si>
  <si>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</si>
  <si>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</si>
  <si>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</si>
  <si>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</si>
  <si>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</si>
  <si>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</si>
  <si>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</si>
  <si>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</si>
  <si>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</si>
  <si>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</si>
  <si>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</si>
  <si>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</si>
  <si>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</si>
  <si>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</si>
  <si>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</si>
  <si>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</si>
  <si>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</si>
  <si>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</si>
  <si>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</si>
  <si>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</si>
  <si>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</si>
  <si>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</si>
  <si>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</si>
  <si>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</si>
  <si>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</si>
  <si>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</si>
  <si>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</si>
  <si>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</si>
  <si>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</si>
  <si>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</si>
  <si>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</si>
  <si>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</si>
  <si>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</si>
  <si>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</si>
  <si>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</si>
  <si>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</si>
  <si>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</si>
  <si>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</si>
  <si>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</si>
  <si>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</si>
  <si>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</si>
  <si>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</si>
  <si>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</si>
  <si>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</si>
  <si>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</si>
  <si>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</si>
  <si>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</si>
  <si>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</si>
  <si>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</si>
  <si>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</si>
  <si>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</si>
  <si>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</si>
  <si>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</si>
  <si>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</si>
  <si>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</si>
  <si>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</si>
  <si>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</si>
  <si>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</si>
  <si>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</si>
  <si>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</si>
  <si>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</si>
  <si>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</si>
  <si>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</si>
  <si>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</si>
  <si>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</si>
  <si>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</si>
  <si>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</si>
  <si>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</si>
  <si>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</si>
  <si>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</si>
  <si>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</si>
  <si>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</si>
  <si>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</si>
  <si>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</si>
  <si>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</si>
  <si>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</si>
  <si>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</si>
  <si>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</si>
  <si>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</si>
  <si>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</si>
  <si>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</si>
  <si>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</si>
  <si>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</si>
  <si>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</si>
  <si>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</si>
  <si>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</si>
  <si>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</si>
  <si>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</si>
  <si>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</si>
  <si>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</si>
  <si>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</si>
  <si>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</si>
  <si>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</si>
  <si>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</si>
  <si>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</si>
  <si>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</si>
  <si>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</si>
  <si>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</si>
  <si>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</si>
  <si>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</si>
  <si>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</si>
  <si>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</si>
  <si>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</si>
  <si>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</si>
  <si>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</si>
  <si>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</si>
  <si>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</si>
  <si>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</si>
  <si>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</si>
  <si>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</si>
  <si>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</si>
  <si>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</si>
  <si>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</si>
  <si>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</si>
  <si>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</si>
  <si>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</si>
  <si>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</si>
  <si>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</si>
  <si>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</si>
  <si>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</si>
  <si>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</si>
  <si>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</si>
  <si>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</si>
  <si>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</si>
  <si>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</si>
  <si>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</si>
  <si>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</si>
  <si>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</si>
  <si>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</si>
  <si>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</si>
  <si>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</si>
  <si>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</si>
  <si>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</si>
  <si>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</si>
  <si>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</si>
  <si>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</si>
  <si>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</si>
  <si>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</si>
  <si>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</si>
  <si>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</si>
  <si>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</si>
  <si>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</si>
  <si>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</si>
  <si>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</si>
  <si>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</si>
  <si>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</si>
  <si>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</si>
  <si>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</si>
  <si>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</si>
  <si>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</si>
  <si>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</si>
  <si>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</si>
  <si>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</si>
  <si>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</si>
  <si>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</si>
  <si>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</si>
  <si>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</si>
  <si>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</si>
  <si>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</si>
  <si>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</si>
  <si>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</si>
  <si>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</si>
  <si>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</si>
  <si>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</si>
  <si>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</si>
  <si>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</si>
  <si>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</si>
  <si>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</si>
  <si>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</si>
  <si>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</si>
  <si>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</si>
  <si>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</si>
  <si>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</si>
  <si>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</si>
  <si>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</si>
  <si>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</si>
  <si>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</si>
  <si>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</si>
  <si>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</si>
  <si>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</si>
  <si>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</si>
  <si>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</si>
  <si>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</si>
  <si>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</si>
  <si>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</si>
  <si>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</si>
  <si>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</si>
  <si>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</si>
  <si>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</si>
  <si>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</si>
  <si>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</si>
  <si>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</si>
  <si>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</si>
  <si>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</si>
  <si>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</si>
  <si>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</si>
  <si>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</si>
  <si>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</si>
  <si>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</si>
  <si>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</si>
  <si>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</si>
  <si>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</si>
  <si>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</si>
  <si>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</si>
  <si>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</si>
  <si>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</si>
  <si>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</si>
  <si>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</si>
  <si>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</si>
  <si>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</si>
  <si>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</si>
  <si>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</si>
  <si>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</si>
  <si>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</si>
  <si>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</si>
  <si>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</si>
  <si>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</si>
  <si>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</si>
  <si>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</si>
  <si>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</si>
  <si>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</si>
  <si>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</si>
  <si>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</si>
  <si>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</si>
  <si>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</si>
  <si>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</si>
  <si>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</si>
  <si>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</si>
  <si>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</si>
  <si>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</si>
  <si>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</si>
  <si>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</si>
  <si>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</si>
  <si>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</si>
  <si>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</si>
  <si>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</si>
  <si>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</si>
  <si>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</si>
  <si>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</si>
  <si>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</si>
  <si>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</si>
  <si>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</si>
  <si>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</si>
  <si>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</si>
  <si>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</si>
  <si>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</si>
  <si>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</si>
  <si>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</si>
  <si>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</si>
  <si>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</si>
  <si>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</si>
  <si>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</si>
  <si>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</si>
  <si>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</si>
  <si>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</si>
  <si>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</si>
  <si>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</si>
  <si>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</si>
  <si>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</si>
  <si>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</si>
  <si>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</si>
  <si>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</si>
  <si>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</si>
  <si>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</si>
  <si>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</si>
  <si>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</si>
  <si>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</si>
  <si>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</si>
  <si>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</si>
  <si>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</si>
  <si>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</si>
  <si>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</si>
  <si>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</si>
  <si>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</si>
  <si>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</si>
  <si>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</si>
  <si>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</si>
  <si>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</si>
  <si>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</si>
  <si>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</si>
  <si>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</si>
  <si>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</si>
  <si>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</si>
  <si>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</si>
  <si>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</si>
  <si>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</si>
  <si>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</si>
  <si>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</si>
  <si>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</si>
  <si>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</si>
  <si>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</si>
  <si>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</si>
  <si>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</si>
  <si>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</si>
  <si>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</si>
  <si>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</si>
  <si>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</si>
  <si>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</si>
  <si>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</si>
  <si>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</si>
  <si>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</si>
  <si>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</si>
  <si>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</si>
  <si>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</si>
  <si>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</si>
  <si>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</si>
  <si>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</si>
  <si>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</si>
  <si>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</si>
  <si>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</si>
  <si>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</si>
  <si>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</si>
  <si>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</si>
  <si>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</si>
  <si>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</si>
  <si>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</si>
  <si>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</si>
  <si>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</si>
  <si>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</si>
  <si>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</si>
  <si>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</si>
  <si>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</si>
  <si>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</si>
  <si>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</si>
  <si>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</si>
  <si>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</si>
  <si>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</si>
  <si>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</si>
  <si>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</si>
  <si>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</si>
  <si>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</si>
  <si>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</si>
  <si>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</si>
  <si>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</si>
  <si>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</si>
  <si>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</si>
  <si>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</si>
  <si>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</si>
  <si>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</si>
  <si>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</si>
  <si>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</si>
  <si>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</si>
  <si>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</si>
  <si>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</si>
  <si>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</si>
  <si>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</si>
  <si>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</si>
  <si>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</si>
  <si>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</si>
  <si>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</si>
  <si>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</si>
  <si>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</si>
  <si>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</si>
  <si>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</si>
  <si>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</si>
  <si>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</si>
  <si>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</si>
  <si>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</si>
  <si>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</si>
  <si>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</si>
  <si>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</si>
  <si>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</si>
  <si>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</si>
  <si>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</si>
  <si>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</si>
  <si>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</si>
  <si>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</si>
  <si>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</si>
  <si>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</si>
  <si>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</si>
  <si>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</si>
  <si>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</si>
  <si>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</si>
  <si>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</si>
  <si>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</si>
  <si>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</si>
  <si>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</si>
  <si>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</si>
  <si>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</si>
  <si>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</si>
  <si>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</si>
  <si>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</si>
  <si>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</si>
  <si>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</si>
  <si>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</si>
  <si>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</si>
  <si>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</si>
  <si>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</si>
  <si>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</si>
  <si>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</si>
  <si>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</si>
  <si>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</si>
  <si>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</si>
  <si>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</si>
  <si>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</si>
  <si>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</si>
  <si>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</si>
  <si>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</si>
  <si>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</si>
  <si>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</si>
  <si>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</si>
  <si>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</si>
  <si>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</si>
  <si>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</si>
  <si>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</si>
  <si>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</si>
  <si>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</si>
  <si>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</si>
  <si>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</si>
  <si>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</si>
  <si>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</si>
  <si>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</si>
  <si>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</si>
  <si>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</si>
  <si>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</si>
  <si>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</si>
  <si>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</si>
  <si>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</si>
  <si>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</si>
  <si>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</si>
  <si>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</si>
  <si>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</si>
  <si>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</si>
  <si>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</si>
  <si>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</si>
  <si>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</si>
  <si>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</si>
  <si>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</si>
  <si>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</si>
  <si>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</si>
  <si>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</si>
  <si>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</si>
  <si>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</si>
  <si>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</si>
  <si>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</si>
  <si>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</si>
  <si>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</si>
  <si>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</si>
  <si>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</si>
  <si>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</si>
  <si>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</si>
  <si>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</si>
  <si>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</si>
  <si>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</si>
  <si>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</si>
  <si>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</si>
  <si>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</si>
  <si>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</si>
  <si>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</si>
  <si>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</si>
  <si>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</si>
  <si>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</si>
  <si>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</si>
  <si>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</si>
  <si>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</si>
  <si>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</si>
  <si>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</si>
  <si>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</si>
  <si>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</si>
  <si>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</si>
  <si>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</si>
  <si>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</si>
  <si>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</si>
  <si>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</si>
  <si>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</si>
  <si>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</si>
  <si>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</si>
  <si>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</si>
  <si>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</si>
  <si>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</si>
  <si>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</si>
  <si>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</si>
  <si>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</si>
  <si>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</si>
  <si>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</si>
  <si>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</si>
  <si>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</si>
  <si>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</si>
  <si>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</si>
  <si>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</si>
  <si>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</si>
  <si>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</si>
  <si>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</si>
  <si>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</si>
  <si>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</si>
  <si>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</si>
  <si>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</si>
  <si>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</si>
  <si>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</si>
  <si>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</si>
  <si>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</si>
  <si>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</si>
  <si>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</si>
  <si>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</si>
  <si>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</si>
  <si>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</si>
  <si>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</si>
  <si>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</si>
  <si>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</si>
  <si>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</si>
  <si>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</si>
  <si>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</si>
  <si>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</si>
  <si>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</si>
  <si>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</si>
  <si>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</si>
  <si>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</si>
  <si>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</si>
  <si>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</si>
  <si>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</si>
  <si>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</si>
  <si>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</si>
  <si>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</si>
  <si>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</si>
  <si>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</si>
  <si>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</si>
  <si>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</si>
  <si>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</si>
  <si>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</si>
  <si>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</si>
  <si>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</si>
  <si>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</si>
  <si>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</si>
  <si>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</si>
  <si>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</si>
  <si>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</si>
  <si>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</si>
  <si>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</si>
  <si>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</si>
  <si>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</si>
  <si>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</si>
  <si>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</si>
  <si>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</si>
  <si>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</si>
  <si>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</si>
  <si>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</si>
  <si>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</si>
  <si>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</si>
  <si>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</si>
  <si>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</si>
  <si>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</si>
  <si>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</si>
  <si>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</si>
  <si>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</si>
  <si>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</si>
  <si>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</si>
  <si>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</si>
  <si>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</si>
  <si>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</si>
  <si>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</si>
  <si>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</si>
  <si>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</si>
  <si>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</si>
  <si>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</si>
  <si>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</si>
  <si>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</si>
  <si>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</si>
  <si>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</si>
  <si>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</si>
  <si>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</si>
  <si>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</si>
  <si>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</si>
  <si>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</si>
  <si>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</si>
  <si>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</si>
  <si>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</si>
  <si>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</si>
  <si>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</si>
  <si>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</si>
  <si>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</si>
  <si>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</si>
  <si>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</si>
  <si>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</si>
  <si>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</si>
  <si>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</si>
  <si>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</si>
  <si>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</si>
  <si>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</si>
  <si>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</si>
  <si>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</si>
  <si>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</si>
  <si>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</si>
  <si>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</si>
  <si>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</si>
  <si>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</si>
  <si>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</si>
  <si>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</si>
  <si>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</si>
  <si>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</si>
  <si>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</si>
  <si>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</si>
  <si>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</si>
  <si>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</si>
  <si>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</si>
  <si>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</si>
  <si>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</si>
  <si>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</si>
  <si>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</si>
  <si>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</si>
  <si>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</si>
  <si>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</si>
  <si>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</si>
  <si>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</si>
  <si>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</si>
  <si>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</si>
  <si>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</si>
  <si>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</si>
  <si>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</si>
  <si>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</si>
  <si>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</si>
  <si>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</si>
  <si>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</si>
  <si>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</si>
  <si>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</si>
  <si>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</si>
  <si>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</si>
  <si>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</si>
  <si>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</si>
  <si>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</si>
  <si>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</si>
  <si>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</si>
  <si>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</si>
  <si>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</si>
  <si>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</si>
  <si>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</si>
  <si>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</si>
  <si>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</si>
  <si>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</si>
  <si>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</si>
  <si>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</si>
  <si>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</si>
  <si>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</si>
  <si>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</si>
  <si>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</si>
  <si>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</si>
  <si>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</si>
  <si>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</si>
  <si>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</si>
  <si>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</si>
  <si>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</si>
  <si>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</si>
  <si>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</si>
  <si>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</si>
  <si>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</si>
  <si>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</si>
  <si>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</si>
  <si>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</si>
  <si>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</si>
  <si>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</si>
  <si>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</si>
  <si>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</si>
  <si>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</si>
  <si>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</si>
  <si>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</si>
  <si>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</si>
  <si>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</si>
  <si>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</si>
  <si>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</si>
  <si>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</si>
  <si>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</si>
  <si>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</si>
  <si>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</si>
  <si>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</si>
  <si>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</si>
  <si>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</si>
  <si>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</si>
  <si>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</si>
  <si>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</si>
  <si>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</si>
  <si>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</si>
  <si>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</si>
  <si>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</si>
  <si>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</si>
  <si>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</si>
  <si>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</si>
  <si>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</si>
  <si>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</si>
  <si>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</si>
  <si>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</si>
  <si>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</si>
  <si>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</si>
  <si>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</si>
  <si>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</si>
  <si>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</si>
  <si>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</si>
  <si>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</si>
  <si>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</si>
  <si>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</si>
  <si>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</si>
  <si>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</si>
  <si>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</si>
  <si>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</si>
  <si>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</si>
  <si>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</si>
  <si>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</si>
  <si>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</si>
  <si>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</si>
  <si>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</si>
  <si>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</si>
  <si>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</si>
  <si>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</si>
  <si>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</si>
  <si>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</si>
  <si>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</si>
  <si>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</si>
  <si>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</si>
  <si>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</si>
  <si>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</si>
  <si>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</si>
  <si>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</si>
  <si>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</si>
  <si>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</si>
  <si>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</si>
  <si>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</si>
  <si>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</si>
  <si>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</si>
  <si>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</si>
  <si>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</si>
  <si>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</si>
  <si>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</si>
  <si>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</si>
  <si>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</si>
  <si>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</si>
  <si>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</si>
  <si>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</si>
  <si>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</si>
  <si>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</si>
  <si>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</si>
  <si>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</si>
  <si>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</si>
  <si>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</si>
  <si>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</si>
  <si>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</si>
  <si>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</si>
  <si>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</si>
  <si>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</si>
  <si>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</si>
  <si>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</si>
  <si>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</si>
  <si>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</si>
  <si>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</si>
  <si>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</si>
  <si>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</si>
  <si>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</si>
  <si>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</si>
  <si>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</si>
  <si>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</si>
  <si>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</si>
  <si>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</si>
  <si>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</si>
  <si>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</si>
  <si>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</si>
  <si>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</si>
  <si>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</si>
  <si>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</si>
  <si>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</si>
  <si>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</si>
  <si>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</si>
  <si>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</si>
  <si>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</si>
  <si>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</si>
  <si>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</si>
  <si>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</si>
  <si>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</si>
  <si>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</si>
  <si>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</si>
  <si>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</si>
  <si>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</si>
  <si>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</si>
  <si>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</si>
  <si>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</si>
  <si>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</si>
  <si>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</si>
  <si>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</si>
  <si>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</si>
  <si>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</si>
  <si>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</si>
  <si>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</si>
  <si>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</si>
  <si>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</si>
  <si>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</si>
  <si>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</si>
  <si>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</si>
  <si>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</si>
  <si>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</si>
  <si>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</si>
  <si>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</si>
  <si>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</si>
  <si>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</si>
  <si>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</si>
  <si>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</si>
  <si>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</si>
  <si>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</si>
  <si>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</si>
  <si>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</si>
  <si>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</si>
  <si>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</si>
  <si>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</si>
  <si>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</si>
  <si>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</si>
  <si>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</si>
  <si>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</si>
  <si>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</si>
  <si>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</si>
  <si>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</si>
  <si>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</si>
  <si>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</si>
  <si>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</si>
  <si>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</si>
  <si>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</si>
  <si>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</si>
  <si>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</si>
  <si>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</si>
  <si>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</si>
  <si>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</si>
  <si>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</si>
  <si>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</si>
  <si>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</si>
  <si>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</si>
  <si>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</si>
  <si>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</si>
  <si>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</si>
  <si>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</si>
  <si>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</si>
  <si>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</si>
  <si>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</si>
  <si>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</si>
  <si>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</si>
  <si>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</si>
  <si>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</si>
  <si>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</si>
  <si>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</si>
  <si>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</si>
  <si>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</si>
  <si>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</si>
  <si>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</si>
  <si>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</si>
  <si>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</si>
  <si>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</si>
  <si>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</si>
  <si>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</si>
  <si>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</si>
  <si>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</si>
  <si>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</si>
  <si>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</si>
  <si>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</si>
  <si>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</si>
  <si>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</si>
  <si>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</si>
  <si>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</si>
  <si>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</si>
  <si>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</si>
  <si>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</si>
  <si>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</si>
  <si>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</si>
  <si>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</si>
  <si>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</si>
  <si>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</si>
  <si>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</si>
  <si>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</si>
  <si>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</si>
  <si>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</si>
  <si>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</si>
  <si>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</si>
  <si>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</si>
  <si>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</si>
  <si>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</si>
  <si>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</si>
  <si>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</si>
  <si>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</si>
  <si>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</si>
  <si>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</si>
  <si>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</si>
  <si>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</si>
  <si>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</si>
  <si>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</si>
  <si>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</si>
  <si>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</si>
  <si>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</si>
  <si>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</si>
  <si>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</si>
  <si>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</si>
  <si>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</si>
  <si>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</si>
  <si>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</si>
  <si>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</si>
  <si>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</si>
  <si>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</si>
  <si>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</si>
  <si>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</si>
  <si>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</si>
  <si>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</si>
  <si>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</si>
  <si>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</si>
  <si>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</si>
  <si>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</si>
  <si>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</si>
  <si>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</si>
  <si>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</si>
  <si>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</si>
  <si>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</si>
  <si>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</si>
  <si>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</si>
  <si>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</si>
  <si>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</si>
  <si>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</si>
  <si>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</si>
  <si>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</si>
  <si>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</si>
  <si>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</si>
  <si>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</si>
  <si>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</si>
  <si>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</si>
  <si>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</si>
  <si>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</si>
  <si>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</si>
  <si>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</si>
  <si>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</si>
  <si>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</si>
  <si>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</si>
  <si>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</si>
  <si>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</si>
  <si>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</si>
  <si>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</si>
  <si>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</si>
  <si>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</si>
  <si>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</si>
  <si>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</si>
  <si>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</si>
  <si>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</si>
  <si>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</si>
  <si>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</si>
  <si>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</si>
  <si>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</si>
  <si>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</si>
  <si>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</si>
  <si>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</si>
  <si>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</si>
  <si>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</si>
  <si>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</si>
  <si>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</si>
  <si>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</si>
  <si>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</si>
  <si>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</si>
  <si>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</si>
  <si>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</si>
  <si>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</si>
  <si>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</si>
  <si>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</si>
  <si>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</si>
  <si>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</si>
  <si>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</si>
  <si>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</si>
  <si>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</si>
  <si>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</si>
  <si>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</si>
  <si>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</si>
  <si>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</si>
  <si>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</si>
  <si>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</si>
  <si>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</si>
  <si>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</si>
  <si>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</si>
  <si>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</si>
  <si>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</si>
  <si>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</si>
  <si>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</si>
  <si>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</si>
  <si>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</si>
  <si>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</si>
  <si>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</si>
  <si>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</si>
  <si>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</si>
  <si>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</si>
  <si>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</si>
  <si>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</si>
  <si>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</si>
  <si>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</si>
  <si>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</si>
  <si>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</si>
  <si>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</si>
  <si>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</si>
  <si>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</si>
  <si>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</si>
  <si>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</si>
  <si>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</si>
  <si>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</si>
  <si>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</si>
  <si>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</si>
  <si>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</si>
  <si>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</si>
  <si>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</si>
  <si>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</si>
  <si>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</si>
  <si>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</si>
  <si>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</si>
  <si>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</si>
  <si>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</si>
  <si>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</si>
  <si>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</si>
  <si>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</si>
  <si>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</si>
  <si>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</si>
  <si>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</si>
  <si>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</si>
  <si>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</si>
  <si>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</si>
  <si>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</si>
  <si>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</si>
  <si>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</si>
  <si>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</si>
  <si>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</si>
  <si>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</si>
  <si>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</si>
  <si>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</si>
  <si>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</si>
  <si>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</si>
  <si>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</si>
  <si>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</si>
  <si>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</si>
  <si>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</si>
  <si>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</si>
  <si>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</si>
  <si>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</si>
  <si>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</si>
  <si>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</si>
  <si>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</si>
  <si>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</si>
  <si>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</si>
  <si>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</si>
  <si>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</si>
  <si>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</si>
  <si>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</si>
  <si>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</si>
  <si>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</si>
  <si>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</si>
  <si>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</si>
  <si>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</si>
  <si>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</si>
  <si>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</si>
  <si>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</si>
  <si>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</si>
  <si>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</si>
  <si>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</si>
  <si>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</si>
  <si>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</si>
  <si>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</si>
  <si>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</si>
  <si>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</si>
  <si>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</si>
  <si>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</si>
  <si>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</si>
  <si>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</si>
  <si>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</si>
  <si>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</si>
  <si>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</si>
  <si>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</si>
  <si>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</si>
  <si>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</si>
  <si>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</si>
  <si>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</si>
  <si>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</si>
  <si>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</si>
  <si>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</si>
  <si>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</si>
  <si>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</si>
  <si>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</si>
  <si>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</si>
  <si>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</si>
  <si>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</si>
  <si>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</si>
  <si>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</si>
  <si>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</si>
  <si>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</si>
  <si>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</si>
  <si>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</si>
  <si>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</si>
  <si>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</si>
  <si>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</si>
  <si>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</si>
  <si>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</si>
  <si>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</si>
  <si>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</si>
  <si>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</si>
  <si>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</si>
  <si>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</si>
  <si>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</si>
  <si>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</si>
  <si>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</si>
  <si>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</si>
  <si>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</si>
  <si>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</si>
  <si>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</si>
  <si>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</si>
  <si>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</si>
  <si>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</si>
  <si>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</si>
  <si>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</si>
  <si>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</si>
  <si>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</si>
  <si>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</si>
  <si>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</si>
  <si>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</si>
  <si>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</si>
  <si>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</si>
  <si>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</si>
  <si>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</si>
  <si>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</si>
  <si>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</si>
  <si>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</si>
  <si>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</si>
  <si>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</si>
  <si>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</si>
  <si>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</si>
  <si>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</si>
  <si>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</si>
  <si>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</si>
  <si>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</si>
  <si>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</si>
  <si>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</si>
  <si>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</si>
  <si>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</si>
  <si>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</si>
  <si>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</si>
  <si>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</si>
  <si>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</si>
  <si>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</si>
  <si>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</si>
  <si>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</si>
  <si>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</si>
  <si>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</si>
  <si>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</si>
  <si>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</si>
  <si>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</si>
  <si>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</si>
  <si>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</si>
  <si>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</si>
  <si>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</si>
  <si>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</si>
  <si>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</si>
  <si>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</si>
  <si>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</si>
  <si>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</si>
  <si>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</si>
  <si>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</si>
  <si>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</si>
  <si>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</si>
  <si>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</si>
  <si>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</si>
  <si>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</si>
  <si>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</si>
  <si>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</si>
  <si>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</si>
  <si>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</si>
  <si>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</si>
  <si>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</si>
  <si>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</si>
  <si>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</si>
  <si>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</si>
  <si>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</si>
  <si>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</si>
  <si>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</si>
  <si>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</si>
  <si>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</si>
  <si>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</si>
  <si>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</si>
  <si>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</si>
  <si>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</si>
  <si>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</si>
  <si>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</si>
  <si>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</si>
  <si>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</si>
  <si>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</si>
  <si>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</si>
  <si>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</si>
  <si>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</si>
  <si>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</si>
  <si>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</si>
  <si>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</si>
  <si>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</si>
  <si>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</si>
  <si>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</si>
  <si>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</si>
  <si>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</si>
  <si>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</si>
  <si>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</si>
  <si>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</si>
  <si>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</si>
  <si>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</si>
  <si>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</si>
  <si>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</si>
  <si>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</si>
  <si>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</si>
  <si>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</si>
  <si>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</si>
  <si>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</si>
  <si>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</si>
  <si>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</si>
  <si>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</si>
  <si>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</si>
  <si>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</si>
  <si>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</si>
  <si>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</si>
  <si>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</si>
  <si>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</si>
  <si>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</si>
  <si>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</si>
  <si>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</si>
  <si>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</si>
  <si>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</si>
  <si>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</si>
  <si>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</si>
  <si>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</si>
  <si>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</si>
  <si>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</si>
  <si>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</si>
  <si>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</si>
  <si>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</si>
  <si>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</si>
  <si>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</si>
  <si>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</si>
  <si>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</si>
  <si>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</si>
  <si>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</si>
  <si>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</si>
  <si>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</si>
  <si>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</si>
  <si>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</si>
  <si>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</si>
  <si>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</si>
  <si>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</si>
  <si>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</si>
  <si>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</si>
  <si>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</si>
  <si>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</si>
  <si>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</si>
  <si>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</si>
  <si>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</si>
  <si>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</si>
  <si>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</si>
  <si>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</si>
  <si>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</si>
  <si>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</si>
  <si>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</si>
  <si>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</si>
  <si>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</si>
  <si>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</si>
  <si>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</si>
  <si>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</si>
  <si>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</si>
  <si>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</si>
  <si>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</si>
  <si>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</si>
  <si>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</si>
  <si>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</si>
  <si>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</si>
  <si>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</si>
  <si>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</si>
  <si>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</si>
  <si>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</si>
  <si>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</si>
  <si>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</si>
  <si>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</si>
  <si>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</si>
  <si>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</si>
  <si>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</si>
  <si>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</si>
  <si>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</si>
  <si>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</si>
  <si>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</si>
  <si>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</si>
  <si>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</si>
  <si>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</si>
  <si>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</si>
  <si>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</si>
  <si>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</si>
  <si>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</si>
  <si>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</si>
  <si>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</si>
  <si>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</si>
  <si>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</si>
  <si>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</si>
  <si>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</si>
  <si>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</si>
  <si>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</si>
  <si>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</si>
  <si>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</si>
  <si>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</si>
  <si>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</si>
  <si>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</si>
  <si>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</si>
  <si>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</si>
  <si>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</si>
  <si>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</si>
  <si>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</si>
  <si>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</si>
  <si>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</si>
  <si>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</si>
  <si>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</si>
  <si>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</si>
  <si>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</si>
  <si>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</si>
  <si>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</si>
  <si>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</si>
  <si>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</si>
  <si>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</si>
  <si>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</si>
  <si>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</si>
  <si>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</si>
  <si>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</si>
  <si>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</si>
  <si>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</si>
  <si>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</si>
  <si>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</si>
  <si>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</si>
  <si>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</si>
  <si>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</si>
  <si>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</si>
  <si>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</si>
  <si>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</si>
  <si>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</si>
  <si>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</si>
  <si>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</si>
  <si>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</si>
  <si>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</si>
  <si>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</si>
  <si>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</si>
  <si>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</si>
  <si>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</si>
  <si>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</si>
  <si>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</si>
  <si>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</si>
  <si>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</si>
  <si>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</si>
  <si>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</si>
  <si>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</si>
  <si>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</si>
  <si>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</si>
  <si>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</si>
  <si>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</si>
  <si>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</si>
  <si>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</si>
  <si>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</si>
  <si>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</si>
  <si>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</si>
  <si>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</si>
  <si>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</si>
  <si>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</si>
  <si>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</si>
  <si>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</si>
  <si>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</si>
  <si>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</si>
  <si>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</si>
  <si>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</si>
  <si>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</si>
  <si>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</si>
  <si>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</si>
  <si>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</si>
  <si>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</si>
  <si>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</si>
  <si>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</si>
  <si>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</si>
  <si>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</si>
  <si>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</si>
  <si>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</si>
  <si>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</si>
  <si>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</si>
  <si>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</si>
  <si>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</si>
  <si>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</si>
  <si>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</si>
  <si>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</si>
  <si>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</si>
  <si>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</si>
  <si>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</si>
  <si>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</si>
  <si>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</si>
  <si>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</si>
  <si>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</si>
  <si>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</si>
  <si>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</si>
  <si>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</si>
  <si>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</si>
  <si>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</si>
  <si>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</si>
  <si>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</si>
  <si>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</si>
  <si>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</si>
  <si>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</si>
  <si>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</si>
  <si>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</si>
  <si>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</si>
  <si>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</si>
  <si>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</si>
  <si>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</si>
  <si>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</si>
  <si>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</si>
  <si>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</si>
  <si>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</si>
  <si>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</si>
  <si>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</si>
  <si>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</si>
  <si>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</si>
  <si>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</si>
  <si>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</si>
  <si>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</si>
  <si>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</si>
  <si>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</si>
  <si>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</si>
  <si>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</si>
  <si>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</si>
  <si>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</si>
  <si>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</si>
  <si>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</si>
  <si>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</si>
  <si>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</si>
  <si>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</si>
  <si>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</si>
  <si>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</si>
  <si>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</si>
  <si>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</si>
  <si>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</si>
  <si>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</si>
  <si>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</si>
  <si>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</si>
  <si>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</si>
  <si>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</si>
  <si>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</si>
  <si>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</si>
  <si>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</si>
  <si>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</si>
  <si>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</si>
  <si>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</si>
  <si>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</si>
  <si>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</si>
  <si>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</si>
  <si>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</si>
  <si>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</si>
  <si>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</si>
  <si>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</si>
  <si>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</si>
  <si>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</si>
  <si>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</si>
  <si>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</si>
  <si>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</si>
  <si>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</si>
  <si>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</si>
  <si>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</si>
  <si>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</si>
  <si>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</si>
  <si>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</si>
  <si>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</si>
  <si>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</si>
  <si>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</si>
  <si>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</si>
  <si>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</si>
  <si>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</si>
  <si>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</si>
  <si>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</si>
  <si>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</si>
  <si>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</si>
  <si>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</si>
  <si>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</si>
  <si>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</si>
  <si>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</si>
  <si>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</si>
  <si>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</si>
  <si>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</si>
  <si>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</si>
  <si>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</si>
  <si>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</si>
  <si>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</si>
  <si>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</si>
  <si>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</si>
  <si>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</si>
  <si>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</si>
  <si>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</si>
  <si>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</si>
  <si>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</si>
  <si>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</si>
  <si>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</si>
  <si>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</si>
  <si>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</si>
  <si>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</si>
  <si>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</si>
  <si>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</si>
  <si>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</si>
  <si>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</si>
  <si>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</si>
  <si>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</si>
  <si>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</si>
  <si>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</si>
  <si>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</si>
  <si>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</si>
  <si>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</si>
  <si>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</si>
  <si>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</si>
  <si>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</si>
  <si>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</si>
  <si>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</si>
  <si>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</si>
  <si>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</si>
  <si>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</si>
  <si>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</si>
  <si>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</si>
  <si>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</si>
  <si>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</si>
  <si>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</si>
  <si>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</si>
  <si>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</si>
  <si>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</si>
  <si>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</si>
  <si>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</si>
  <si>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</si>
  <si>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</si>
  <si>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</si>
  <si>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</si>
  <si>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</si>
  <si>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</si>
  <si>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</si>
  <si>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</si>
  <si>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</si>
  <si>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</si>
  <si>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</si>
  <si>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</si>
  <si>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</si>
  <si>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</si>
  <si>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</si>
  <si>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</si>
  <si>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</si>
  <si>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</si>
  <si>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</si>
  <si>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</si>
  <si>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</si>
  <si>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</si>
  <si>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</si>
  <si>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</si>
  <si>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</si>
  <si>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</si>
  <si>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</si>
  <si>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</si>
  <si>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</si>
  <si>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</si>
  <si>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</si>
  <si>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</si>
  <si>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</si>
  <si>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</si>
  <si>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</si>
  <si>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</si>
  <si>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</si>
  <si>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</si>
  <si>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</si>
  <si>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</si>
  <si>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</si>
  <si>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</si>
  <si>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</si>
  <si>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</si>
  <si>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</si>
  <si>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</si>
  <si>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</si>
  <si>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</si>
  <si>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</si>
  <si>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</si>
  <si>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</si>
  <si>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</si>
  <si>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</si>
  <si>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</si>
  <si>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</si>
  <si>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</si>
  <si>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</si>
  <si>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</si>
  <si>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</si>
  <si>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</si>
  <si>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</si>
  <si>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</si>
  <si>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</si>
  <si>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</si>
  <si>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</si>
  <si>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</si>
  <si>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</si>
  <si>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</si>
  <si>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</si>
  <si>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</si>
  <si>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</si>
  <si>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</si>
  <si>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</si>
  <si>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</si>
  <si>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</si>
  <si>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</si>
  <si>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</si>
  <si>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</si>
  <si>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</si>
  <si>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</si>
  <si>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</si>
  <si>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</si>
  <si>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</si>
  <si>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</si>
  <si>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</si>
  <si>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</si>
  <si>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</si>
  <si>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</si>
  <si>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</si>
  <si>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</si>
  <si>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</si>
  <si>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</si>
  <si>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</si>
  <si>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</si>
  <si>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</si>
  <si>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</si>
  <si>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</si>
  <si>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</si>
  <si>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</si>
  <si>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</si>
  <si>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</si>
  <si>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</si>
  <si>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</si>
  <si>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</si>
  <si>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</si>
  <si>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</si>
  <si>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</si>
  <si>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</si>
  <si>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</si>
  <si>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</si>
  <si>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</si>
  <si>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</si>
  <si>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</si>
  <si>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</si>
  <si>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</si>
  <si>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</si>
  <si>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</si>
  <si>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</si>
  <si>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</si>
  <si>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</si>
  <si>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</si>
  <si>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</si>
  <si>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</si>
  <si>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</si>
  <si>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</si>
  <si>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</si>
  <si>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</si>
  <si>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</si>
  <si>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</si>
  <si>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</si>
  <si>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</si>
  <si>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</si>
  <si>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</si>
  <si>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</si>
  <si>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</si>
  <si>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</si>
  <si>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</si>
  <si>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</si>
  <si>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</si>
  <si>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</si>
  <si>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</si>
  <si>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</si>
  <si>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</si>
  <si>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</si>
  <si>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</si>
  <si>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</si>
  <si>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</si>
  <si>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</si>
  <si>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</si>
  <si>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</si>
  <si>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</si>
  <si>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</si>
  <si>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</si>
  <si>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</si>
  <si>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</si>
  <si>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</si>
  <si>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</si>
  <si>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</si>
  <si>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</si>
  <si>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</si>
  <si>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</si>
  <si>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</si>
  <si>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</si>
  <si>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</si>
  <si>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</si>
  <si>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</si>
  <si>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</si>
  <si>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</si>
  <si>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</si>
  <si>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</si>
  <si>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</si>
  <si>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</si>
  <si>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</si>
  <si>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</si>
  <si>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</si>
  <si>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</si>
  <si>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</si>
  <si>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</si>
  <si>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</si>
  <si>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</si>
  <si>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</si>
  <si>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</si>
  <si>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</si>
  <si>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</si>
  <si>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</si>
  <si>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</si>
  <si>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</si>
  <si>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</si>
  <si>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</si>
  <si>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</si>
  <si>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</si>
  <si>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</si>
  <si>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</si>
  <si>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</si>
  <si>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</si>
  <si>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</si>
  <si>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</si>
  <si>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</si>
  <si>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</si>
  <si>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</si>
  <si>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</si>
  <si>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</si>
  <si>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</si>
  <si>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</si>
  <si>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</si>
  <si>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</si>
  <si>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</si>
  <si>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</si>
  <si>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</si>
  <si>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</si>
  <si>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</si>
  <si>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</si>
  <si>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</si>
  <si>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</si>
  <si>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</si>
  <si>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</si>
  <si>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</si>
  <si>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</si>
  <si>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</si>
  <si>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</si>
  <si>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</si>
  <si>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</si>
  <si>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</si>
  <si>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</si>
  <si>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</si>
  <si>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</si>
  <si>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</si>
  <si>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</si>
  <si>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</si>
  <si>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</si>
  <si>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</si>
  <si>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</si>
  <si>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</si>
  <si>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</si>
  <si>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</si>
  <si>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</si>
  <si>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</si>
  <si>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</si>
  <si>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</si>
  <si>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</si>
  <si>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</si>
  <si>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</si>
  <si>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</si>
  <si>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</si>
  <si>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</si>
  <si>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</si>
  <si>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</si>
  <si>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</si>
  <si>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</si>
  <si>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</si>
  <si>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</si>
  <si>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</si>
  <si>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</si>
  <si>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</si>
  <si>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</si>
  <si>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</si>
  <si>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</si>
  <si>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</si>
  <si>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</si>
  <si>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</si>
  <si>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</si>
  <si>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</si>
  <si>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</si>
  <si>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</si>
  <si>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</si>
  <si>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</si>
  <si>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</si>
  <si>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</si>
  <si>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</si>
  <si>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</si>
  <si>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</si>
  <si>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</si>
  <si>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</si>
  <si>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</si>
  <si>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</si>
  <si>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</si>
  <si>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</si>
  <si>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</si>
  <si>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</si>
  <si>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</si>
  <si>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</si>
  <si>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</si>
  <si>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</si>
  <si>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</si>
  <si>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</si>
  <si>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</si>
  <si>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</si>
  <si>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</si>
  <si>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</si>
  <si>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</si>
  <si>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</si>
  <si>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</si>
  <si>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</si>
  <si>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</si>
  <si>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</si>
  <si>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</si>
  <si>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</si>
  <si>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</si>
  <si>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</si>
  <si>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</si>
  <si>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</si>
  <si>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</si>
  <si>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</si>
  <si>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</si>
  <si>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</si>
  <si>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</si>
  <si>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</si>
  <si>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</si>
  <si>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</si>
  <si>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</si>
  <si>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</si>
  <si>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</si>
  <si>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</si>
  <si>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</si>
  <si>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</si>
  <si>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</si>
  <si>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</si>
  <si>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</si>
  <si>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</si>
  <si>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</si>
  <si>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</si>
  <si>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</si>
  <si>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</si>
  <si>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</si>
  <si>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</si>
  <si>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</si>
  <si>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</si>
  <si>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</si>
  <si>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</si>
  <si>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</si>
  <si>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</si>
  <si>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</si>
  <si>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</si>
  <si>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</si>
  <si>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</si>
  <si>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</si>
  <si>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</si>
  <si>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</si>
  <si>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</si>
  <si>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</si>
  <si>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</si>
  <si>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</si>
  <si>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</si>
  <si>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</si>
  <si>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</si>
  <si>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</si>
  <si>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</si>
  <si>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</si>
  <si>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</si>
  <si>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</si>
  <si>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</si>
  <si>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</si>
  <si>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</si>
  <si>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</si>
  <si>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</si>
  <si>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</si>
  <si>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</si>
  <si>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</si>
  <si>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</si>
  <si>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</si>
  <si>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</si>
  <si>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</si>
  <si>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</si>
  <si>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</si>
  <si>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</si>
  <si>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</si>
  <si>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</si>
  <si>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</si>
  <si>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</si>
  <si>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</si>
  <si>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</si>
  <si>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</si>
  <si>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</si>
  <si>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</si>
  <si>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</si>
  <si>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</si>
  <si>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</si>
  <si>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</si>
  <si>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</si>
  <si>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</si>
  <si>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</si>
  <si>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</si>
  <si>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</si>
  <si>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</si>
  <si>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</si>
  <si>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</si>
  <si>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</si>
  <si>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</si>
  <si>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</si>
  <si>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</si>
  <si>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</si>
  <si>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</si>
  <si>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</si>
  <si>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</si>
  <si>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</si>
  <si>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</si>
  <si>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</si>
  <si>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</si>
  <si>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</si>
  <si>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</si>
  <si>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</si>
  <si>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</si>
  <si>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</si>
  <si>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</si>
  <si>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</si>
  <si>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</si>
  <si>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</si>
  <si>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</si>
  <si>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</si>
  <si>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</si>
  <si>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</si>
  <si>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</si>
  <si>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</si>
  <si>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</si>
  <si>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</si>
  <si>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</si>
  <si>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</si>
  <si>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</si>
  <si>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</si>
  <si>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</si>
  <si>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</si>
  <si>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</si>
  <si>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</si>
  <si>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</si>
  <si>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</si>
  <si>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</si>
  <si>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</si>
  <si>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</si>
  <si>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</si>
  <si>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</si>
  <si>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</si>
  <si>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</si>
  <si>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</si>
  <si>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</si>
  <si>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</si>
  <si>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</si>
  <si>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</si>
  <si>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</si>
  <si>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</si>
  <si>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</si>
  <si>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</si>
  <si>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</si>
  <si>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</si>
  <si>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</si>
  <si>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</si>
  <si>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</si>
  <si>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</si>
  <si>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</si>
  <si>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</si>
  <si>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</si>
  <si>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</si>
  <si>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</si>
  <si>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</si>
  <si>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</si>
  <si>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</si>
  <si>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</si>
  <si>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</si>
  <si>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</si>
  <si>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</si>
  <si>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</si>
  <si>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</si>
  <si>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</si>
  <si>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</si>
  <si>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</si>
  <si>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</si>
  <si>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</si>
  <si>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</si>
  <si>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</si>
  <si>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</si>
  <si>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</si>
  <si>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</si>
  <si>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</si>
  <si>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</si>
  <si>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</si>
  <si>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</si>
  <si>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</si>
  <si>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</si>
  <si>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</si>
  <si>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</si>
  <si>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</si>
  <si>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</si>
  <si>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</si>
  <si>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</si>
  <si>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</si>
  <si>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</si>
  <si>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</si>
  <si>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</si>
  <si>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</si>
  <si>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</si>
  <si>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</si>
  <si>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</si>
  <si>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</si>
  <si>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</si>
  <si>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</si>
  <si>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</si>
  <si>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</si>
  <si>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</si>
  <si>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</si>
  <si>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</si>
  <si>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</si>
  <si>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</si>
  <si>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</si>
  <si>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</si>
  <si>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</si>
  <si>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</si>
  <si>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</si>
  <si>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</si>
  <si>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</si>
  <si>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</si>
  <si>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</si>
  <si>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</si>
  <si>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</si>
  <si>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</si>
  <si>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</si>
  <si>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</si>
  <si>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</si>
  <si>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</si>
  <si>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</si>
  <si>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</si>
  <si>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</si>
  <si>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</si>
  <si>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</si>
  <si>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</si>
  <si>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</si>
  <si>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</si>
  <si>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</si>
  <si>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</si>
  <si>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</si>
  <si>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</si>
  <si>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</si>
  <si>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</si>
  <si>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</si>
  <si>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</si>
  <si>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</si>
  <si>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</si>
  <si>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</si>
  <si>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</si>
  <si>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</si>
  <si>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</si>
  <si>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</si>
  <si>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</si>
  <si>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</si>
  <si>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</si>
  <si>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</si>
  <si>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</si>
  <si>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</si>
  <si>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</si>
  <si>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</si>
  <si>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</si>
  <si>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</si>
  <si>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</si>
  <si>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</si>
  <si>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</si>
  <si>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</si>
  <si>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</si>
  <si>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</si>
  <si>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</si>
  <si>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</si>
  <si>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</si>
  <si>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</si>
  <si>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</si>
  <si>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</si>
  <si>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</si>
  <si>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</si>
  <si>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</si>
  <si>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</si>
  <si>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</si>
  <si>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</si>
  <si>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</si>
  <si>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</si>
  <si>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</si>
  <si>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</si>
  <si>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</si>
  <si>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</si>
  <si>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</si>
  <si>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</si>
  <si>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</si>
  <si>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</si>
  <si>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</si>
  <si>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</si>
  <si>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</si>
  <si>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</si>
  <si>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</si>
  <si>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</si>
  <si>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</si>
  <si>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</si>
  <si>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</si>
  <si>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</si>
  <si>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</si>
  <si>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</si>
  <si>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</si>
  <si>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</si>
  <si>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</si>
  <si>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</si>
  <si>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</si>
  <si>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</si>
  <si>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</si>
  <si>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</si>
  <si>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</si>
  <si>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</si>
  <si>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</si>
  <si>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</si>
  <si>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</si>
  <si>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</si>
  <si>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</si>
  <si>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</si>
  <si>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</si>
  <si>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</si>
  <si>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</si>
  <si>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</si>
  <si>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</si>
  <si>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</si>
  <si>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</si>
  <si>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</si>
  <si>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</si>
  <si>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</si>
  <si>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</si>
  <si>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</si>
  <si>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</si>
  <si>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</si>
  <si>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</si>
  <si>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</si>
  <si>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</si>
  <si>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</si>
  <si>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</si>
  <si>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</si>
  <si>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</si>
  <si>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</si>
  <si>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</si>
  <si>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</si>
  <si>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</si>
  <si>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</si>
  <si>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</si>
  <si>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</si>
  <si>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</si>
  <si>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</si>
  <si>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</si>
  <si>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</si>
  <si>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</si>
  <si>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</si>
  <si>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</si>
  <si>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</si>
  <si>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</si>
  <si>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</si>
  <si>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</si>
  <si>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</si>
  <si>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</si>
  <si>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</si>
  <si>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</si>
  <si>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</si>
  <si>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</si>
  <si>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</si>
  <si>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</si>
  <si>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</si>
  <si>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</si>
  <si>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</si>
  <si>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</si>
  <si>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</si>
  <si>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</si>
  <si>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</si>
  <si>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</si>
  <si>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</si>
  <si>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</si>
  <si>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</si>
  <si>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</si>
  <si>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</si>
  <si>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</si>
  <si>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</si>
  <si>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</si>
  <si>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</si>
  <si>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</si>
  <si>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</si>
  <si>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</si>
  <si>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</si>
  <si>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</si>
  <si>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</si>
  <si>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</si>
  <si>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</si>
  <si>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</si>
  <si>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</si>
  <si>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</si>
  <si>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</si>
  <si>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</si>
  <si>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</si>
  <si>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</si>
  <si>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</si>
  <si>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</si>
  <si>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</si>
  <si>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</si>
  <si>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</si>
  <si>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</si>
  <si>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</si>
  <si>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</si>
  <si>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</si>
  <si>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</si>
  <si>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</si>
  <si>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</si>
  <si>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</si>
  <si>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</si>
  <si>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</si>
  <si>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</si>
  <si>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</si>
  <si>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</si>
  <si>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</si>
  <si>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</si>
  <si>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</si>
  <si>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</si>
  <si>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</si>
  <si>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</si>
  <si>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</si>
  <si>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</si>
  <si>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</si>
  <si>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</si>
  <si>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</si>
  <si>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</si>
  <si>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</si>
  <si>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</si>
  <si>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</si>
  <si>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</si>
  <si>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</si>
  <si>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</si>
  <si>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</si>
  <si>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</si>
  <si>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</si>
  <si>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</si>
  <si>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</si>
  <si>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</si>
  <si>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</si>
  <si>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</si>
  <si>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</si>
  <si>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</si>
  <si>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</si>
  <si>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</si>
  <si>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</si>
  <si>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</si>
  <si>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</si>
  <si>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</si>
  <si>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</si>
  <si>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</si>
  <si>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</si>
  <si>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</si>
  <si>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</si>
  <si>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</si>
  <si>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</si>
  <si>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</si>
  <si>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</si>
  <si>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</si>
  <si>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</si>
  <si>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</si>
  <si>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</si>
  <si>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</si>
  <si>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</si>
  <si>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</si>
  <si>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</si>
  <si>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</si>
  <si>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</si>
  <si>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</si>
  <si>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</si>
  <si>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</si>
  <si>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</si>
  <si>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</si>
  <si>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</si>
  <si>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</si>
  <si>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</si>
  <si>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</si>
  <si>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</si>
  <si>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</si>
  <si>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</si>
  <si>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</si>
  <si>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</si>
  <si>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</si>
  <si>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</si>
  <si>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</si>
  <si>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</si>
  <si>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</si>
  <si>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</si>
  <si>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</si>
  <si>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</si>
  <si>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</si>
  <si>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</si>
  <si>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</si>
  <si>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</si>
  <si>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</si>
  <si>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</si>
  <si>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</si>
  <si>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</si>
  <si>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</si>
  <si>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</si>
  <si>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</si>
  <si>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</si>
  <si>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</si>
  <si>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</si>
  <si>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</si>
  <si>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</si>
  <si>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</si>
  <si>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</si>
  <si>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</si>
  <si>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</si>
  <si>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</si>
  <si>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</si>
  <si>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</si>
  <si>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</si>
  <si>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</si>
  <si>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</si>
  <si>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</si>
  <si>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</si>
  <si>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</si>
  <si>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</si>
  <si>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</si>
  <si>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</si>
  <si>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</si>
  <si>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</si>
  <si>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</si>
  <si>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</si>
  <si>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</si>
  <si>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</si>
  <si>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</si>
  <si>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</si>
  <si>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</si>
  <si>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</si>
  <si>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</si>
  <si>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</si>
  <si>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</si>
  <si>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</si>
  <si>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</si>
  <si>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</si>
  <si>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</si>
  <si>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</si>
  <si>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</si>
  <si>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</si>
  <si>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</si>
  <si>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</si>
  <si>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</si>
  <si>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</si>
  <si>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</si>
  <si>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</si>
  <si>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</si>
  <si>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</si>
  <si>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</si>
  <si>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</si>
  <si>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</si>
  <si>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</si>
  <si>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</si>
  <si>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</si>
  <si>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</si>
  <si>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</si>
  <si>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</si>
  <si>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</si>
  <si>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</si>
  <si>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</si>
  <si>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</si>
  <si>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</si>
  <si>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</si>
  <si>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</si>
  <si>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</si>
  <si>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</si>
  <si>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</si>
  <si>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</si>
  <si>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</si>
  <si>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</si>
  <si>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</si>
  <si>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</si>
  <si>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</si>
  <si>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</si>
  <si>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</si>
  <si>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</si>
  <si>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</si>
  <si>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</si>
  <si>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</si>
  <si>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</si>
  <si>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</si>
  <si>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</si>
  <si>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</si>
  <si>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</si>
  <si>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</si>
  <si>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</si>
  <si>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</si>
  <si>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</si>
  <si>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</si>
  <si>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</si>
  <si>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</si>
  <si>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</si>
  <si>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</si>
  <si>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</si>
  <si>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</si>
  <si>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</si>
  <si>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</si>
  <si>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</si>
  <si>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</si>
  <si>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</si>
  <si>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</si>
  <si>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</si>
  <si>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</si>
  <si>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</si>
  <si>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</si>
  <si>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</si>
  <si>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</si>
  <si>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</si>
  <si>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</si>
  <si>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</si>
  <si>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</si>
  <si>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</si>
  <si>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</si>
  <si>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</si>
  <si>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</si>
  <si>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</si>
  <si>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</si>
  <si>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</si>
  <si>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</si>
  <si>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</si>
  <si>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</si>
  <si>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</si>
  <si>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</si>
  <si>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</si>
  <si>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</si>
  <si>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</si>
  <si>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</si>
  <si>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</si>
  <si>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</si>
  <si>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</si>
  <si>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</si>
  <si>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</si>
  <si>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</si>
  <si>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</si>
  <si>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</si>
  <si>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</si>
  <si>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</si>
  <si>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</si>
  <si>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</si>
  <si>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</si>
  <si>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</si>
  <si>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</si>
  <si>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</si>
  <si>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</si>
  <si>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</si>
  <si>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</si>
  <si>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</si>
  <si>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</si>
  <si>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</si>
  <si>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</si>
  <si>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</si>
  <si>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</si>
  <si>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</si>
  <si>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</si>
  <si>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</si>
  <si>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</si>
  <si>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</si>
  <si>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</si>
  <si>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</si>
  <si>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</si>
  <si>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</si>
  <si>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</si>
  <si>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</si>
  <si>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</si>
  <si>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</si>
  <si>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</si>
  <si>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</si>
  <si>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</si>
  <si>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</si>
  <si>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</si>
  <si>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</si>
  <si>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</si>
  <si>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</si>
  <si>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</si>
  <si>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</si>
  <si>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</si>
  <si>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</si>
  <si>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</si>
  <si>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</si>
  <si>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</si>
  <si>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</si>
  <si>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</si>
  <si>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</si>
  <si>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</si>
  <si>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</si>
  <si>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</si>
  <si>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</si>
  <si>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</si>
  <si>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</si>
  <si>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</si>
  <si>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</si>
  <si>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</si>
  <si>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</si>
  <si>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</si>
  <si>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</si>
  <si>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</si>
  <si>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</si>
  <si>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</si>
  <si>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</si>
  <si>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</si>
  <si>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</si>
  <si>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</si>
  <si>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</si>
  <si>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</si>
  <si>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</si>
  <si>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</si>
  <si>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</si>
  <si>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</si>
  <si>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</si>
  <si>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</si>
  <si>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</si>
  <si>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</si>
  <si>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</si>
  <si>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</si>
  <si>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</si>
  <si>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</si>
  <si>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</si>
  <si>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</si>
  <si>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</si>
  <si>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</si>
  <si>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</si>
  <si>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</si>
  <si>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</si>
  <si>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</si>
  <si>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</si>
  <si>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</si>
  <si>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</si>
  <si>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</si>
  <si>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</si>
  <si>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</si>
  <si>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</si>
  <si>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</si>
  <si>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</si>
  <si>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</si>
  <si>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</si>
  <si>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</si>
  <si>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</si>
  <si>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</si>
  <si>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</si>
  <si>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</si>
  <si>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</si>
  <si>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</si>
  <si>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</si>
  <si>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</si>
  <si>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</si>
  <si>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</si>
  <si>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</si>
  <si>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</si>
  <si>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</si>
  <si>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</si>
  <si>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</si>
  <si>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</si>
  <si>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</si>
  <si>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</si>
  <si>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</si>
  <si>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</si>
  <si>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</si>
  <si>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</si>
  <si>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</si>
  <si>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</si>
  <si>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</si>
  <si>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</si>
  <si>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</si>
  <si>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</si>
  <si>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</si>
  <si>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</si>
  <si>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</si>
  <si>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</si>
  <si>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</si>
  <si>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</si>
  <si>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</si>
  <si>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</si>
  <si>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</si>
  <si>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</si>
  <si>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</si>
  <si>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</si>
  <si>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</si>
  <si>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</si>
  <si>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</si>
  <si>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</si>
  <si>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</si>
  <si>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</si>
  <si>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</si>
  <si>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</si>
  <si>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</si>
  <si>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</si>
  <si>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</si>
  <si>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</si>
  <si>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</si>
  <si>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</si>
  <si>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</si>
  <si>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</si>
  <si>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</si>
  <si>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</si>
  <si>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</si>
  <si>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</si>
  <si>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</si>
  <si>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</si>
  <si>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</si>
  <si>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</si>
  <si>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</si>
  <si>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</si>
  <si>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</si>
  <si>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</si>
  <si>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</si>
  <si>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</si>
  <si>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</si>
  <si>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</si>
  <si>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</si>
  <si>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</si>
  <si>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</si>
  <si>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</si>
  <si>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</si>
  <si>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</si>
  <si>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</si>
  <si>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</si>
  <si>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</si>
  <si>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</si>
  <si>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</si>
  <si>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</si>
  <si>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</si>
  <si>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</si>
  <si>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</si>
  <si>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</si>
  <si>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</si>
  <si>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</si>
  <si>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</si>
  <si>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</si>
  <si>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</si>
  <si>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</si>
  <si>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</si>
  <si>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</si>
  <si>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</si>
  <si>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</si>
  <si>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</si>
  <si>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</si>
  <si>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</si>
  <si>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</si>
  <si>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</si>
  <si>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</si>
  <si>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</si>
  <si>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</si>
  <si>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</si>
  <si>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</si>
  <si>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</si>
  <si>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</si>
  <si>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</si>
  <si>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</si>
  <si>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</si>
  <si>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</si>
  <si>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</si>
  <si>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</si>
  <si>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</si>
  <si>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</si>
  <si>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</si>
  <si>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</si>
  <si>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</si>
  <si>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</si>
  <si>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</si>
  <si>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</si>
  <si>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</si>
  <si>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</si>
  <si>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</si>
  <si>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</si>
  <si>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</si>
  <si>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</si>
  <si>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</si>
  <si>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</si>
  <si>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</si>
  <si>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</si>
  <si>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</si>
  <si>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</si>
  <si>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</si>
  <si>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</si>
  <si>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</si>
  <si>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</si>
  <si>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</si>
  <si>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</si>
  <si>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</si>
  <si>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</si>
  <si>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</si>
  <si>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</si>
  <si>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</si>
  <si>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</si>
  <si>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</si>
  <si>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</si>
  <si>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</si>
  <si>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</si>
  <si>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</si>
  <si>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</si>
  <si>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</si>
  <si>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</si>
  <si>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</si>
  <si>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</si>
  <si>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</si>
  <si>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</si>
  <si>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</si>
  <si>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</si>
  <si>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</si>
  <si>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</si>
  <si>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</si>
  <si>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</si>
  <si>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</si>
  <si>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</si>
  <si>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</si>
  <si>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</si>
  <si>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</si>
  <si>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</si>
  <si>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</si>
  <si>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</si>
  <si>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</si>
  <si>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</si>
  <si>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</si>
  <si>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</si>
  <si>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</si>
  <si>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</si>
  <si>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</si>
  <si>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</si>
  <si>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</si>
  <si>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</si>
  <si>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</si>
  <si>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</si>
  <si>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</si>
  <si>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</si>
  <si>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</si>
  <si>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</si>
  <si>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</si>
  <si>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</si>
  <si>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</si>
  <si>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</si>
  <si>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</si>
  <si>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</si>
  <si>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</si>
  <si>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</si>
  <si>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</si>
  <si>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</si>
  <si>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</si>
  <si>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</si>
  <si>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</si>
  <si>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</si>
  <si>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</si>
  <si>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</si>
  <si>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</si>
  <si>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</si>
  <si>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</si>
  <si>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</si>
  <si>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</si>
  <si>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</si>
  <si>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</si>
  <si>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</si>
  <si>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</si>
  <si>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</si>
  <si>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</si>
  <si>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</si>
  <si>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</si>
  <si>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</si>
  <si>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</si>
  <si>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</si>
  <si>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</si>
  <si>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</si>
  <si>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</si>
  <si>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</si>
  <si>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</si>
  <si>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</si>
  <si>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</si>
  <si>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</si>
  <si>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</si>
  <si>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</si>
  <si>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</si>
  <si>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</si>
  <si>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</si>
  <si>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</si>
  <si>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</si>
  <si>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</si>
  <si>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</si>
  <si>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</si>
  <si>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</si>
  <si>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</si>
  <si>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</si>
  <si>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</si>
  <si>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</si>
  <si>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</si>
  <si>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</si>
  <si>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</si>
  <si>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</si>
  <si>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</si>
  <si>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</si>
  <si>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</si>
  <si>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</si>
  <si>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</si>
  <si>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</si>
  <si>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</si>
  <si>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</si>
  <si>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</si>
  <si>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</si>
  <si>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</si>
  <si>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</si>
  <si>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</si>
  <si>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</si>
  <si>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</si>
  <si>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</si>
  <si>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</si>
  <si>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</si>
  <si>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</si>
  <si>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</si>
  <si>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</si>
  <si>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</si>
  <si>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</si>
  <si>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</si>
  <si>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</si>
  <si>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</si>
  <si>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</si>
  <si>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</si>
  <si>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</si>
  <si>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</si>
  <si>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</si>
  <si>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</si>
  <si>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</si>
  <si>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</si>
  <si>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</si>
  <si>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</si>
  <si>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</si>
  <si>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</si>
  <si>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</si>
  <si>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</si>
  <si>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</si>
  <si>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</si>
  <si>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</si>
  <si>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</si>
  <si>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</si>
  <si>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</si>
  <si>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</si>
  <si>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</si>
  <si>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</si>
  <si>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</si>
  <si>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</si>
  <si>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</si>
  <si>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</si>
  <si>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</si>
  <si>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</si>
  <si>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</si>
  <si>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</si>
  <si>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</si>
  <si>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</si>
  <si>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</si>
  <si>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</si>
  <si>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</si>
  <si>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</si>
  <si>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</si>
  <si>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</si>
  <si>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</si>
  <si>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</si>
  <si>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</si>
  <si>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</si>
  <si>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</si>
  <si>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</si>
  <si>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</si>
  <si>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</si>
  <si>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</si>
  <si>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</si>
  <si>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</si>
  <si>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</si>
  <si>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</si>
  <si>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</si>
  <si>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</si>
  <si>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</si>
  <si>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</si>
  <si>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</si>
  <si>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</si>
  <si>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</si>
  <si>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</si>
  <si>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</si>
  <si>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</si>
  <si>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</si>
  <si>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</si>
  <si>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</si>
  <si>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</si>
  <si>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</si>
  <si>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</si>
  <si>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</si>
  <si>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</si>
  <si>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</si>
  <si>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</si>
  <si>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</si>
  <si>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</si>
  <si>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</si>
  <si>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</si>
  <si>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</si>
  <si>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</si>
  <si>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</si>
  <si>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</si>
  <si>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</si>
  <si>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</si>
  <si>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</si>
  <si>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</si>
  <si>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</si>
  <si>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</si>
  <si>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</si>
  <si>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</si>
  <si>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</si>
  <si>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</si>
  <si>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</si>
  <si>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</si>
  <si>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</si>
  <si>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</si>
  <si>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</si>
  <si>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</si>
  <si>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</si>
  <si>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</si>
  <si>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</si>
  <si>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</si>
  <si>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</si>
  <si>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</si>
  <si>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</si>
  <si>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</si>
  <si>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</si>
  <si>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</si>
  <si>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</si>
  <si>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</si>
  <si>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</si>
  <si>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</si>
  <si>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</si>
  <si>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</si>
  <si>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</si>
  <si>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</si>
  <si>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</si>
  <si>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</si>
  <si>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</si>
  <si>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</si>
  <si>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</si>
  <si>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</si>
  <si>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</si>
  <si>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</si>
  <si>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</si>
  <si>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</si>
  <si>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</si>
  <si>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</si>
  <si>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</si>
  <si>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</si>
  <si>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</si>
  <si>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</si>
  <si>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</si>
  <si>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</si>
  <si>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</si>
  <si>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</si>
  <si>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</si>
  <si>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</si>
  <si>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</si>
  <si>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</si>
  <si>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</si>
  <si>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</si>
  <si>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</si>
  <si>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</si>
  <si>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</si>
  <si>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</si>
  <si>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</si>
  <si>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</si>
  <si>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</si>
  <si>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</si>
  <si>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</si>
  <si>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</si>
  <si>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</si>
  <si>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</si>
  <si>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</si>
  <si>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</si>
  <si>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</si>
  <si>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</si>
  <si>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</si>
  <si>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</si>
  <si>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</si>
  <si>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</si>
  <si>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</si>
  <si>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</si>
  <si>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</si>
  <si>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</si>
  <si>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</si>
  <si>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</si>
  <si>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</si>
  <si>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</si>
  <si>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</si>
  <si>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</si>
  <si>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</si>
  <si>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</si>
  <si>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</si>
  <si>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</si>
  <si>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</si>
  <si>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</si>
  <si>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</si>
  <si>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</si>
  <si>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</si>
  <si>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</si>
  <si>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</si>
  <si>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</si>
  <si>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</si>
  <si>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</si>
  <si>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</si>
  <si>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</si>
  <si>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</si>
  <si>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</si>
  <si>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</si>
  <si>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</si>
  <si>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</si>
  <si>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</si>
  <si>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</si>
  <si>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</si>
  <si>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</si>
  <si>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</si>
  <si>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</si>
  <si>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</si>
  <si>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</si>
  <si>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</si>
  <si>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</si>
  <si>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</si>
  <si>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</si>
  <si>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</si>
  <si>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</si>
  <si>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</si>
  <si>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</si>
  <si>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</si>
  <si>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</si>
  <si>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</si>
  <si>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</si>
  <si>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</si>
  <si>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</si>
  <si>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</si>
  <si>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</si>
  <si>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</si>
  <si>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</si>
  <si>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</si>
  <si>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</si>
  <si>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</si>
  <si>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</si>
  <si>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</si>
  <si>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</si>
  <si>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</si>
  <si>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</si>
  <si>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</si>
  <si>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</si>
  <si>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</si>
  <si>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</si>
  <si>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</si>
  <si>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</si>
  <si>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</si>
  <si>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</si>
  <si>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</si>
  <si>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</si>
  <si>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</si>
  <si>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</si>
  <si>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</si>
  <si>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</si>
  <si>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</si>
  <si>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</si>
  <si>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</si>
  <si>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</si>
  <si>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</si>
  <si>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</si>
  <si>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</si>
  <si>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</si>
  <si>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</si>
  <si>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</si>
  <si>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</si>
  <si>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</si>
  <si>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</si>
  <si>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</si>
  <si>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</si>
  <si>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</si>
  <si>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</si>
  <si>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</si>
  <si>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</si>
  <si>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</si>
  <si>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</si>
  <si>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</si>
  <si>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</si>
  <si>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</si>
  <si>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</si>
  <si>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</si>
  <si>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</si>
  <si>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</si>
  <si>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</si>
  <si>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</si>
  <si>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</si>
  <si>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</si>
  <si>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</si>
  <si>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</si>
  <si>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</si>
  <si>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</si>
  <si>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</si>
  <si>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</si>
  <si>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</si>
  <si>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</si>
  <si>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</si>
  <si>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</si>
  <si>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</si>
  <si>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</si>
  <si>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</si>
  <si>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</si>
  <si>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</si>
  <si>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</si>
  <si>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</si>
  <si>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</si>
  <si>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</si>
  <si>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</si>
  <si>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</si>
  <si>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</si>
  <si>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</si>
  <si>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</si>
  <si>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</si>
  <si>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</si>
  <si>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</si>
  <si>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</si>
  <si>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</si>
  <si>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</si>
  <si>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</si>
  <si>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</si>
  <si>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</si>
  <si>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</si>
  <si>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</si>
  <si>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</si>
  <si>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</si>
  <si>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</si>
  <si>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</si>
  <si>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</si>
  <si>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</si>
  <si>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</si>
  <si>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</si>
  <si>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</si>
  <si>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</si>
  <si>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</si>
  <si>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</si>
  <si>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</si>
  <si>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</si>
  <si>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</si>
  <si>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</si>
  <si>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</si>
  <si>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</si>
  <si>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</si>
  <si>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</si>
  <si>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</si>
  <si>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</si>
  <si>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</si>
  <si>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</si>
  <si>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</si>
  <si>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</si>
  <si>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</si>
  <si>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</si>
  <si>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</si>
  <si>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</si>
  <si>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</si>
  <si>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</si>
  <si>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</si>
  <si>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</si>
  <si>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</si>
  <si>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</si>
  <si>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</si>
  <si>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</si>
  <si>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</si>
  <si>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</si>
  <si>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</si>
  <si>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</si>
  <si>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</si>
  <si>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</si>
  <si>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</si>
  <si>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</si>
  <si>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</si>
  <si>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</si>
  <si>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</si>
  <si>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</si>
  <si>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</si>
  <si>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</si>
  <si>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</si>
  <si>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</si>
  <si>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</si>
  <si>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</si>
  <si>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</si>
  <si>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</si>
  <si>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</si>
  <si>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</si>
  <si>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</si>
  <si>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</si>
  <si>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</si>
  <si>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</si>
  <si>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</si>
  <si>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</si>
  <si>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</si>
  <si>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</si>
  <si>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</si>
  <si>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</si>
  <si>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</si>
  <si>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</si>
  <si>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</si>
  <si>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</si>
  <si>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</si>
  <si>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</si>
  <si>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</si>
  <si>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</si>
  <si>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</si>
  <si>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</si>
  <si>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</si>
  <si>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</si>
  <si>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</si>
  <si>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</si>
  <si>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</si>
  <si>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</si>
  <si>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</si>
  <si>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</si>
  <si>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</si>
  <si>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</si>
  <si>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</si>
  <si>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</si>
  <si>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</si>
  <si>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</si>
  <si>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</si>
  <si>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</si>
  <si>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</si>
  <si>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</si>
  <si>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</si>
  <si>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</si>
  <si>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</si>
  <si>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</si>
  <si>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</si>
  <si>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</si>
  <si>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</si>
  <si>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</si>
  <si>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</si>
  <si>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</si>
  <si>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</si>
  <si>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</si>
  <si>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</si>
  <si>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</si>
  <si>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</si>
  <si>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</si>
  <si>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</si>
  <si>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</si>
  <si>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</si>
  <si>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</si>
  <si>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</si>
  <si>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</si>
  <si>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</si>
  <si>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</si>
  <si>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</si>
  <si>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</si>
  <si>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</si>
  <si>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</si>
  <si>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</si>
  <si>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</si>
  <si>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</si>
  <si>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</si>
  <si>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</si>
  <si>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</si>
  <si>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</si>
  <si>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</si>
  <si>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</si>
  <si>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</si>
  <si>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</si>
  <si>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</si>
  <si>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</si>
  <si>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</si>
  <si>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</si>
  <si>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</si>
  <si>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</si>
  <si>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</si>
  <si>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</si>
  <si>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</si>
  <si>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</si>
  <si>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</si>
  <si>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</si>
  <si>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</si>
  <si>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</si>
  <si>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</si>
  <si>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</si>
  <si>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</si>
  <si>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</si>
  <si>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</si>
  <si>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</si>
  <si>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</si>
  <si>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</si>
  <si>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</si>
  <si>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</si>
  <si>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</si>
  <si>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</si>
  <si>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</si>
  <si>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</si>
  <si>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</si>
  <si>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</si>
  <si>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</si>
  <si>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</si>
  <si>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</si>
  <si>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</si>
  <si>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</si>
  <si>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</si>
  <si>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</si>
  <si>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</si>
  <si>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</si>
  <si>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</si>
  <si>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</si>
  <si>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</si>
  <si>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</si>
  <si>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</si>
  <si>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</si>
  <si>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</si>
  <si>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</si>
  <si>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</si>
  <si>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</si>
  <si>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</si>
  <si>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</si>
  <si>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</si>
  <si>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</si>
  <si>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</si>
  <si>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</si>
  <si>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</si>
  <si>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</si>
  <si>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</si>
  <si>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</si>
  <si>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</si>
  <si>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</si>
  <si>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</si>
  <si>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</si>
  <si>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</si>
  <si>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</si>
  <si>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</si>
  <si>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</si>
  <si>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</si>
  <si>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</si>
  <si>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</si>
  <si>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</si>
  <si>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</si>
  <si>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</si>
  <si>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</si>
  <si>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</si>
  <si>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</si>
  <si>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</si>
  <si>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</si>
  <si>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</si>
  <si>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</si>
  <si>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</si>
  <si>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</si>
  <si>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</si>
  <si>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</si>
  <si>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</si>
  <si>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</si>
  <si>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</si>
  <si>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</si>
  <si>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</si>
  <si>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</si>
  <si>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</si>
  <si>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</si>
  <si>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</si>
  <si>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</si>
  <si>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</si>
  <si>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</si>
  <si>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</si>
  <si>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</si>
  <si>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</si>
  <si>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</si>
  <si>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</si>
  <si>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</si>
  <si>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</si>
  <si>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</si>
  <si>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</si>
  <si>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</si>
  <si>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</si>
  <si>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</si>
  <si>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</si>
  <si>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</si>
  <si>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</si>
  <si>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</si>
  <si>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</si>
  <si>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</si>
  <si>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</si>
  <si>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</si>
  <si>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</si>
  <si>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</si>
  <si>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</si>
  <si>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</si>
  <si>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</si>
  <si>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</si>
  <si>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</si>
  <si>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</si>
  <si>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</si>
  <si>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</si>
  <si>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</si>
  <si>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</si>
  <si>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</si>
  <si>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</si>
  <si>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</si>
  <si>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</si>
  <si>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</si>
  <si>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</si>
  <si>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</si>
  <si>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</si>
  <si>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</si>
  <si>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</si>
  <si>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</si>
  <si>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</si>
  <si>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</si>
  <si>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</si>
  <si>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</si>
  <si>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</si>
  <si>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</si>
  <si>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</si>
  <si>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</si>
  <si>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</si>
  <si>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</si>
  <si>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</si>
  <si>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</si>
  <si>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</si>
  <si>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</si>
  <si>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</si>
  <si>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</si>
  <si>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</si>
  <si>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</si>
  <si>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</si>
  <si>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</si>
  <si>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</si>
  <si>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</si>
  <si>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</si>
  <si>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</si>
  <si>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</si>
  <si>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</si>
  <si>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</si>
  <si>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</si>
  <si>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</si>
  <si>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</si>
  <si>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</si>
  <si>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</si>
  <si>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</si>
  <si>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</si>
  <si>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</si>
  <si>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</si>
  <si>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</si>
  <si>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</si>
  <si>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</si>
  <si>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</si>
  <si>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</si>
  <si>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</si>
  <si>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</si>
  <si>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</si>
  <si>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</si>
  <si>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</si>
  <si>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</si>
  <si>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</si>
  <si>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</si>
  <si>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</si>
  <si>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</si>
  <si>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</si>
  <si>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</si>
  <si>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</si>
  <si>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</si>
  <si>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</si>
  <si>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</si>
  <si>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</si>
  <si>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</si>
  <si>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</si>
  <si>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</si>
  <si>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</si>
  <si>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</si>
  <si>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</si>
  <si>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</si>
  <si>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</si>
  <si>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</si>
  <si>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</si>
  <si>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</si>
  <si>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</si>
  <si>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</si>
  <si>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</si>
  <si>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</si>
  <si>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</si>
  <si>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</si>
  <si>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</si>
  <si>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</si>
  <si>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</si>
  <si>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</si>
  <si>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</si>
  <si>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</si>
  <si>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</si>
  <si>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</si>
  <si>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</si>
  <si>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</si>
  <si>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</si>
  <si>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</si>
  <si>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</si>
  <si>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</si>
  <si>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</si>
  <si>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</si>
  <si>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</si>
  <si>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</si>
  <si>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</si>
  <si>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</si>
  <si>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</si>
  <si>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</si>
  <si>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</si>
  <si>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</si>
  <si>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</si>
  <si>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</si>
  <si>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</si>
  <si>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</si>
  <si>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</si>
  <si>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</si>
  <si>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</si>
  <si>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</si>
  <si>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</si>
  <si>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</si>
  <si>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</si>
  <si>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</si>
  <si>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</si>
  <si>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</si>
  <si>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</si>
  <si>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</si>
  <si>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</si>
  <si>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</si>
  <si>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</si>
  <si>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</si>
  <si>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</si>
  <si>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</si>
  <si>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</si>
  <si>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</si>
  <si>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</si>
  <si>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</si>
  <si>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</si>
  <si>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</si>
  <si>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</si>
  <si>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</si>
  <si>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</si>
  <si>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</si>
  <si>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</si>
  <si>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</si>
  <si>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</si>
  <si>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</si>
  <si>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</si>
  <si>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</si>
  <si>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</si>
  <si>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</si>
  <si>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</si>
  <si>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</si>
  <si>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</si>
  <si>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</si>
  <si>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</si>
  <si>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</si>
  <si>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</si>
  <si>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</si>
  <si>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</si>
  <si>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</si>
  <si>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</si>
  <si>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</si>
  <si>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</si>
  <si>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</si>
  <si>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</si>
  <si>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</si>
  <si>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</si>
  <si>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</si>
  <si>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</si>
  <si>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</si>
  <si>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</si>
  <si>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</si>
  <si>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</si>
  <si>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</si>
  <si>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</si>
  <si>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</si>
  <si>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</si>
  <si>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</si>
  <si>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</si>
  <si>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</si>
  <si>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</si>
  <si>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</si>
  <si>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</si>
  <si>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</si>
  <si>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</si>
  <si>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</si>
  <si>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</si>
  <si>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</si>
  <si>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</si>
  <si>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</si>
  <si>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</si>
  <si>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</si>
  <si>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</si>
  <si>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</si>
  <si>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</si>
  <si>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</si>
  <si>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</si>
  <si>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</si>
  <si>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</si>
  <si>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</si>
  <si>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</si>
  <si>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</si>
  <si>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</si>
  <si>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</si>
  <si>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</si>
  <si>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</si>
  <si>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</si>
  <si>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</si>
  <si>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</si>
  <si>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</si>
  <si>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</si>
  <si>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</si>
  <si>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</si>
  <si>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</si>
  <si>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</si>
  <si>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</si>
  <si>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</si>
  <si>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</si>
  <si>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</si>
  <si>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</si>
  <si>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</si>
  <si>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</si>
  <si>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</si>
  <si>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</si>
  <si>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</si>
  <si>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</si>
  <si>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</si>
  <si>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</si>
  <si>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</si>
  <si>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</si>
  <si>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</si>
  <si>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</si>
  <si>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</si>
  <si>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</si>
  <si>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</si>
  <si>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</si>
  <si>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</si>
  <si>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</si>
  <si>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</si>
  <si>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</si>
  <si>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</si>
  <si>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</si>
  <si>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</si>
  <si>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</si>
  <si>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</si>
  <si>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</si>
  <si>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</si>
  <si>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</si>
  <si>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</si>
  <si>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</si>
  <si>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</si>
  <si>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</si>
  <si>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</si>
  <si>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</si>
  <si>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</si>
  <si>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</si>
  <si>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</si>
  <si>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</si>
  <si>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</si>
  <si>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</si>
  <si>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</si>
  <si>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</si>
  <si>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</si>
  <si>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</si>
  <si>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</si>
  <si>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</si>
  <si>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</si>
  <si>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</si>
  <si>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</si>
  <si>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</si>
  <si>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</si>
  <si>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</si>
  <si>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</si>
  <si>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</si>
  <si>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</si>
  <si>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</si>
  <si>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</si>
  <si>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</si>
  <si>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</si>
  <si>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</si>
  <si>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</si>
  <si>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</si>
  <si>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</si>
  <si>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</si>
  <si>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</si>
  <si>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</si>
  <si>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</si>
  <si>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</si>
  <si>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</si>
  <si>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</si>
  <si>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</si>
  <si>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</si>
  <si>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</si>
  <si>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</si>
  <si>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</si>
  <si>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</si>
  <si>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</si>
  <si>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</si>
  <si>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</si>
  <si>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</si>
  <si>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</si>
  <si>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</si>
  <si>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</si>
  <si>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</si>
  <si>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</si>
  <si>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</si>
  <si>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</si>
  <si>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</si>
  <si>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</si>
  <si>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</si>
  <si>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</si>
  <si>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</si>
  <si>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</si>
  <si>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</si>
  <si>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</si>
  <si>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</si>
  <si>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</si>
  <si>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</si>
  <si>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</si>
  <si>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</si>
  <si>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</si>
  <si>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</si>
  <si>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</si>
  <si>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</si>
  <si>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</si>
  <si>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</si>
  <si>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</si>
  <si>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</si>
  <si>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</si>
  <si>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</si>
  <si>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</si>
  <si>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</si>
  <si>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</si>
  <si>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</si>
  <si>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</si>
  <si>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</si>
  <si>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</si>
  <si>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</si>
  <si>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</si>
  <si>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</si>
  <si>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</si>
  <si>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</si>
  <si>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</si>
  <si>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</si>
  <si>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</si>
  <si>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</si>
  <si>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</si>
  <si>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</si>
  <si>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</si>
  <si>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</si>
  <si>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</si>
  <si>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</si>
  <si>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</si>
  <si>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</si>
  <si>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</si>
  <si>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</si>
  <si>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</si>
  <si>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</si>
  <si>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</si>
  <si>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</si>
  <si>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</si>
  <si>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</si>
  <si>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</si>
  <si>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</si>
  <si>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</si>
  <si>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</si>
  <si>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</si>
  <si>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</si>
  <si>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</si>
  <si>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</si>
  <si>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</si>
  <si>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</si>
  <si>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</si>
  <si>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</si>
  <si>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</si>
  <si>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</si>
  <si>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</si>
  <si>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</si>
  <si>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</si>
  <si>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</si>
  <si>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</si>
  <si>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</si>
  <si>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</si>
  <si>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</si>
  <si>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</si>
  <si>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</si>
  <si>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</si>
  <si>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</si>
  <si>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</si>
  <si>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</si>
  <si>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</si>
  <si>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</si>
  <si>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</si>
  <si>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</si>
  <si>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</si>
  <si>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</si>
  <si>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</si>
  <si>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</si>
  <si>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</si>
  <si>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</si>
  <si>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</si>
  <si>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</si>
  <si>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</si>
  <si>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</si>
  <si>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</si>
  <si>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</si>
  <si>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</si>
  <si>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</si>
  <si>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</si>
  <si>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</si>
  <si>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</si>
  <si>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</si>
  <si>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</si>
  <si>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</si>
  <si>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</si>
  <si>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</si>
  <si>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</si>
  <si>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</si>
  <si>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</si>
  <si>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</si>
  <si>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</si>
  <si>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</si>
  <si>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</si>
  <si>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</si>
  <si>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</si>
  <si>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</si>
  <si>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</si>
  <si>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</si>
  <si>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</si>
  <si>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</si>
  <si>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</si>
  <si>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</si>
  <si>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</si>
  <si>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</si>
  <si>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</si>
  <si>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</si>
  <si>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</si>
  <si>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</si>
  <si>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</si>
  <si>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</si>
  <si>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</si>
  <si>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</si>
  <si>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</si>
  <si>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</si>
  <si>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</si>
  <si>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</si>
  <si>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</si>
  <si>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</si>
  <si>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</si>
  <si>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</si>
  <si>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</si>
  <si>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</si>
  <si>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</si>
  <si>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</si>
  <si>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</si>
  <si>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</si>
  <si>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</si>
  <si>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</si>
  <si>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</si>
  <si>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</si>
  <si>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</si>
  <si>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</si>
  <si>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</si>
  <si>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</si>
  <si>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</si>
  <si>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</si>
  <si>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</si>
  <si>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</si>
  <si>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</si>
  <si>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</si>
  <si>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</si>
  <si>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</si>
  <si>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</si>
  <si>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</si>
  <si>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</si>
  <si>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</si>
  <si>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</si>
  <si>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</si>
  <si>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</si>
  <si>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</si>
  <si>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</si>
  <si>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</si>
  <si>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</si>
  <si>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</si>
  <si>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</si>
  <si>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</si>
  <si>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</si>
  <si>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</si>
  <si>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</si>
  <si>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</si>
  <si>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</si>
  <si>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</si>
  <si>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</si>
  <si>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</si>
  <si>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</si>
  <si>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</si>
  <si>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</si>
  <si>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</si>
  <si>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</si>
  <si>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</si>
  <si>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</si>
  <si>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</si>
  <si>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</si>
  <si>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</si>
  <si>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</si>
  <si>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</si>
  <si>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</si>
  <si>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</si>
  <si>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</si>
  <si>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</si>
  <si>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</si>
  <si>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</si>
  <si>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</si>
  <si>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</si>
  <si>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</si>
  <si>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</si>
  <si>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</si>
  <si>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</si>
  <si>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</si>
  <si>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</si>
  <si>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</si>
  <si>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</si>
  <si>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</si>
  <si>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</si>
  <si>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</si>
  <si>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</si>
  <si>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</si>
  <si>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</si>
  <si>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</si>
  <si>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</si>
  <si>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</si>
  <si>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</si>
  <si>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</si>
  <si>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</si>
  <si>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</si>
  <si>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</si>
  <si>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</si>
  <si>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</si>
  <si>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</si>
  <si>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</si>
  <si>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</si>
  <si>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</si>
  <si>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</si>
  <si>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</si>
  <si>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</si>
  <si>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</si>
  <si>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</si>
  <si>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</si>
  <si>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</si>
  <si>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</si>
  <si>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</si>
  <si>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</si>
  <si>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</si>
  <si>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</si>
  <si>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</si>
  <si>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</si>
  <si>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</si>
  <si>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</si>
  <si>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</si>
  <si>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</si>
  <si>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</si>
  <si>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</si>
  <si>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</si>
  <si>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</si>
  <si>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</si>
  <si>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</si>
  <si>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</si>
  <si>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</si>
  <si>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</si>
  <si>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</si>
  <si>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</si>
  <si>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</si>
  <si>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</si>
  <si>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</si>
  <si>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</si>
  <si>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</si>
  <si>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</si>
  <si>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</si>
  <si>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</si>
  <si>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</si>
  <si>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</si>
  <si>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</si>
  <si>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</si>
  <si>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</si>
  <si>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</si>
  <si>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</si>
  <si>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</si>
  <si>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</si>
  <si>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</si>
  <si>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</si>
  <si>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</si>
  <si>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</si>
  <si>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</si>
  <si>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</si>
  <si>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</si>
  <si>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</si>
  <si>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</si>
  <si>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</si>
  <si>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</si>
  <si>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</si>
  <si>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</si>
  <si>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</si>
  <si>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</si>
  <si>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</si>
  <si>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</si>
  <si>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</si>
  <si>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</si>
  <si>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</si>
  <si>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</si>
  <si>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</si>
  <si>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</si>
  <si>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</si>
  <si>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</si>
  <si>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</si>
  <si>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</si>
  <si>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</si>
  <si>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</si>
  <si>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</si>
  <si>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</si>
  <si>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</si>
  <si>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</si>
  <si>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</si>
  <si>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</si>
  <si>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</si>
  <si>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</si>
  <si>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</si>
  <si>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</si>
  <si>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</si>
  <si>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</si>
  <si>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</si>
  <si>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</si>
  <si>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</si>
  <si>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</si>
  <si>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</si>
  <si>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</si>
  <si>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</si>
  <si>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</si>
  <si>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</si>
  <si>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</si>
  <si>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</si>
  <si>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</si>
  <si>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</si>
  <si>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</si>
  <si>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</si>
  <si>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</si>
  <si>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</si>
  <si>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</si>
  <si>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</si>
  <si>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</si>
  <si>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</si>
  <si>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</si>
  <si>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</si>
  <si>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</si>
  <si>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</si>
  <si>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</si>
  <si>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</si>
  <si>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</si>
  <si>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</si>
  <si>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</si>
  <si>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</si>
  <si>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</si>
  <si>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</si>
  <si>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</si>
  <si>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</si>
  <si>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</si>
  <si>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</si>
  <si>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</si>
  <si>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</si>
  <si>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</si>
  <si>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</si>
  <si>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</si>
  <si>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</si>
  <si>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</si>
  <si>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</si>
  <si>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</si>
  <si>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</si>
  <si>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</si>
  <si>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</si>
  <si>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</si>
  <si>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</si>
  <si>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</si>
  <si>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</si>
  <si>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</si>
  <si>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</si>
  <si>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</si>
  <si>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</si>
  <si>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</si>
  <si>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</si>
  <si>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</si>
  <si>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</si>
  <si>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</si>
  <si>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</si>
  <si>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</si>
  <si>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</si>
  <si>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</si>
  <si>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</si>
  <si>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</si>
  <si>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</si>
  <si>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</si>
  <si>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</si>
  <si>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</si>
  <si>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</si>
  <si>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</si>
  <si>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</si>
  <si>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</si>
  <si>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</si>
  <si>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</si>
  <si>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</si>
  <si>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</si>
  <si>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</si>
  <si>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</si>
  <si>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</si>
  <si>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</si>
  <si>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</si>
  <si>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</si>
  <si>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</si>
  <si>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</si>
  <si>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</si>
  <si>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</si>
  <si>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</si>
  <si>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</si>
  <si>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</si>
  <si>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</si>
  <si>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</si>
  <si>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</si>
  <si>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</si>
  <si>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</si>
  <si>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</si>
  <si>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</si>
  <si>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</si>
  <si>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</si>
  <si>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</si>
  <si>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</si>
  <si>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</si>
  <si>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</si>
  <si>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</si>
  <si>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</si>
  <si>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</si>
  <si>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</si>
  <si>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</si>
  <si>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</si>
  <si>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</si>
  <si>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</si>
  <si>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</si>
  <si>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</si>
  <si>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</si>
  <si>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</si>
  <si>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</si>
  <si>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</si>
  <si>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</si>
  <si>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</si>
  <si>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</si>
  <si>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</si>
  <si>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</si>
  <si>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</si>
  <si>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</si>
  <si>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</si>
  <si>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</si>
  <si>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</si>
  <si>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</si>
  <si>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</si>
  <si>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</si>
  <si>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</si>
  <si>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</si>
  <si>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</si>
  <si>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</si>
  <si>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</si>
  <si>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</si>
  <si>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</si>
  <si>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</si>
  <si>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</si>
  <si>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</si>
  <si>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</si>
  <si>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</si>
  <si>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</si>
  <si>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</si>
  <si>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</si>
  <si>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</si>
  <si>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</si>
  <si>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</si>
  <si>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</si>
  <si>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</si>
  <si>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</si>
  <si>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</si>
  <si>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</si>
  <si>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</si>
  <si>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</si>
  <si>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</si>
  <si>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</si>
  <si>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</si>
  <si>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</si>
  <si>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</si>
  <si>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</si>
  <si>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</si>
  <si>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</si>
  <si>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</si>
  <si>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</si>
  <si>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</si>
  <si>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</si>
  <si>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</si>
  <si>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</si>
  <si>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</si>
  <si>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</si>
  <si>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</si>
  <si>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</si>
  <si>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</si>
  <si>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</si>
  <si>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</si>
  <si>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</si>
  <si>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</si>
  <si>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</si>
  <si>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</si>
  <si>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</si>
  <si>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</si>
  <si>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</si>
  <si>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</si>
  <si>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</si>
  <si>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</si>
  <si>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</si>
  <si>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</si>
  <si>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</si>
  <si>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</si>
  <si>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</si>
  <si>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</si>
  <si>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</si>
  <si>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</si>
  <si>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</si>
  <si>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</si>
  <si>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</si>
  <si>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</si>
  <si>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</si>
  <si>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</si>
  <si>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</si>
  <si>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</si>
  <si>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</si>
  <si>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</si>
  <si>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</si>
  <si>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</si>
  <si>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</si>
  <si>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</si>
  <si>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</si>
  <si>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</si>
  <si>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</si>
  <si>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</si>
  <si>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</si>
  <si>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</si>
  <si>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</si>
  <si>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</si>
  <si>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</si>
  <si>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</si>
  <si>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</si>
  <si>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</si>
  <si>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</si>
  <si>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</si>
  <si>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</si>
  <si>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</si>
  <si>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</si>
  <si>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</si>
  <si>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</si>
  <si>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</si>
  <si>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</si>
  <si>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</si>
  <si>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</si>
  <si>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</si>
  <si>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</si>
  <si>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</si>
  <si>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</si>
  <si>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</si>
  <si>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</si>
  <si>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</si>
  <si>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</si>
  <si>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</si>
  <si>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</si>
  <si>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</si>
  <si>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</si>
  <si>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</si>
  <si>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</si>
  <si>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</si>
  <si>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</si>
  <si>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</si>
  <si>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</si>
  <si>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</si>
  <si>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</si>
  <si>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</si>
  <si>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</si>
  <si>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</si>
  <si>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</si>
  <si>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</si>
  <si>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</si>
  <si>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</si>
  <si>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</si>
  <si>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</si>
  <si>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</si>
  <si>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</si>
  <si>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</si>
  <si>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</si>
  <si>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</si>
  <si>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</si>
  <si>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</si>
  <si>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</si>
  <si>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</si>
  <si>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</si>
  <si>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</si>
  <si>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</si>
  <si>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</si>
  <si>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</si>
  <si>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</si>
  <si>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</si>
  <si>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</si>
  <si>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</si>
  <si>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</si>
  <si>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</si>
  <si>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</si>
  <si>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</si>
  <si>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</si>
  <si>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</si>
  <si>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</si>
  <si>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</si>
  <si>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</si>
  <si>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</si>
  <si>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</si>
  <si>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</si>
  <si>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</si>
  <si>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</si>
  <si>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</si>
  <si>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</si>
  <si>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</si>
  <si>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</si>
  <si>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</si>
  <si>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</si>
  <si>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</si>
  <si>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</si>
  <si>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</si>
  <si>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</si>
  <si>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</si>
  <si>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</si>
  <si>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</si>
  <si>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</si>
  <si>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</si>
  <si>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</si>
  <si>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</si>
  <si>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</si>
  <si>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</si>
  <si>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</si>
  <si>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</si>
  <si>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</si>
  <si>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</si>
  <si>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</si>
  <si>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</si>
  <si>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</si>
  <si>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</si>
  <si>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</si>
  <si>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</si>
  <si>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</si>
  <si>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</si>
  <si>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</si>
  <si>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</si>
  <si>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</si>
  <si>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</si>
  <si>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</si>
  <si>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</si>
  <si>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</si>
  <si>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</si>
  <si>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</si>
  <si>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</si>
  <si>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</si>
  <si>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</si>
  <si>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</si>
  <si>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</si>
  <si>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</si>
  <si>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</si>
  <si>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</si>
  <si>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</si>
  <si>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</si>
  <si>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</si>
  <si>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</si>
  <si>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</si>
  <si>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</si>
  <si>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</si>
  <si>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</si>
  <si>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</si>
  <si>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</si>
  <si>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</si>
  <si>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</si>
  <si>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</si>
  <si>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</si>
  <si>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</si>
  <si>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</si>
  <si>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</si>
  <si>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</si>
  <si>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</si>
  <si>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</si>
  <si>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</si>
  <si>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</si>
  <si>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</si>
  <si>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</si>
  <si>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</si>
  <si>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</si>
  <si>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</si>
  <si>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</si>
  <si>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</si>
  <si>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</si>
  <si>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</si>
  <si>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</si>
  <si>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</si>
  <si>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</si>
  <si>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</si>
  <si>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</si>
  <si>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</si>
  <si>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</si>
  <si>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</si>
  <si>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</si>
  <si>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</si>
  <si>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</si>
  <si>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</si>
  <si>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</si>
  <si>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</si>
  <si>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</si>
  <si>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</si>
  <si>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</si>
  <si>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</si>
  <si>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</si>
  <si>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</si>
  <si>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</si>
  <si>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</si>
  <si>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</si>
  <si>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</si>
  <si>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</si>
  <si>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</si>
  <si>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</si>
  <si>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</si>
  <si>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</si>
  <si>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</si>
  <si>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</si>
  <si>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</si>
  <si>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</si>
  <si>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</si>
  <si>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</si>
  <si>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</si>
  <si>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</si>
  <si>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</si>
  <si>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</si>
  <si>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</si>
  <si>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</si>
  <si>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</si>
  <si>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</si>
  <si>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</si>
  <si>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</si>
  <si>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</si>
  <si>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</si>
  <si>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</si>
  <si>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</si>
  <si>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</si>
  <si>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</si>
  <si>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</si>
  <si>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</si>
  <si>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</si>
  <si>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</si>
  <si>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</si>
  <si>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</si>
  <si>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</si>
  <si>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</si>
  <si>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</si>
  <si>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</si>
  <si>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</si>
  <si>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</si>
  <si>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</si>
  <si>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</si>
  <si>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</si>
  <si>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</si>
  <si>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</si>
  <si>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</si>
  <si>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</si>
  <si>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</si>
  <si>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</si>
  <si>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</si>
  <si>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</si>
  <si>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</si>
  <si>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</si>
  <si>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</si>
  <si>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</si>
  <si>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</si>
  <si>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</si>
  <si>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</si>
  <si>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</si>
  <si>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</si>
  <si>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</si>
  <si>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</si>
  <si>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</si>
  <si>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</si>
  <si>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</si>
  <si>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</si>
  <si>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</si>
  <si>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</si>
  <si>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</si>
  <si>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</si>
  <si>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</si>
  <si>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</si>
  <si>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</si>
  <si>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</si>
  <si>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</si>
  <si>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</si>
  <si>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</si>
  <si>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</si>
  <si>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</si>
  <si>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</si>
  <si>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</si>
  <si>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</si>
  <si>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</si>
  <si>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</si>
  <si>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</si>
  <si>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</si>
  <si>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</si>
  <si>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</si>
  <si>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</si>
  <si>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</si>
  <si>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</si>
  <si>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</si>
  <si>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</si>
  <si>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</si>
  <si>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</si>
  <si>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</si>
  <si>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</si>
  <si>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</si>
  <si>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</si>
  <si>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</si>
  <si>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</si>
  <si>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</si>
  <si>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</si>
  <si>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</si>
  <si>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</si>
  <si>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</si>
  <si>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</si>
  <si>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</si>
  <si>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</si>
  <si>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</si>
  <si>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</si>
  <si>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</si>
  <si>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</si>
  <si>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</si>
  <si>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</si>
  <si>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</si>
  <si>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</si>
  <si>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</si>
  <si>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</si>
  <si>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</si>
  <si>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</si>
  <si>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</si>
  <si>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</si>
  <si>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</si>
  <si>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</si>
  <si>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</si>
  <si>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</si>
  <si>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</si>
  <si>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</si>
  <si>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</si>
  <si>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</si>
  <si>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</si>
  <si>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</si>
  <si>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</si>
  <si>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</si>
  <si>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</si>
  <si>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</si>
  <si>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</si>
  <si>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</si>
  <si>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</si>
  <si>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</si>
  <si>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</si>
  <si>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</si>
  <si>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</si>
  <si>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</si>
  <si>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</si>
  <si>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</si>
  <si>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</si>
  <si>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</si>
  <si>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</si>
  <si>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</si>
  <si>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</si>
  <si>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</si>
  <si>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</si>
  <si>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</si>
  <si>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</si>
  <si>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</si>
  <si>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</si>
  <si>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</si>
  <si>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</si>
  <si>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</si>
  <si>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</si>
  <si>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</si>
  <si>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</si>
  <si>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</si>
  <si>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</si>
  <si>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</si>
  <si>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</si>
  <si>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</si>
  <si>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</si>
  <si>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</si>
  <si>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</si>
  <si>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</si>
  <si>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</si>
  <si>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</si>
  <si>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</si>
  <si>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</si>
  <si>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</si>
  <si>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</si>
  <si>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</si>
  <si>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</si>
  <si>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</si>
  <si>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</si>
  <si>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</si>
  <si>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</si>
  <si>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</si>
  <si>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</si>
  <si>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</si>
  <si>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</si>
  <si>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</si>
  <si>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</si>
  <si>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</si>
  <si>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</si>
  <si>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</si>
  <si>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</si>
  <si>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</si>
  <si>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</si>
  <si>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</si>
  <si>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</si>
  <si>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</si>
  <si>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</si>
  <si>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</si>
  <si>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</si>
  <si>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</si>
  <si>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</si>
  <si>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</si>
  <si>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</si>
  <si>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</si>
  <si>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</si>
  <si>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</si>
  <si>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</si>
  <si>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</si>
  <si>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</si>
  <si>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</si>
  <si>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</si>
  <si>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</si>
  <si>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</si>
  <si>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</si>
  <si>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</si>
  <si>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</si>
  <si>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</si>
  <si>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</si>
  <si>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</si>
  <si>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</si>
  <si>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</si>
  <si>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</si>
  <si>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</si>
  <si>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</si>
  <si>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</si>
  <si>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</si>
  <si>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</si>
  <si>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</si>
  <si>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</si>
  <si>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</si>
  <si>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</si>
  <si>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</si>
  <si>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</si>
  <si>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</si>
  <si>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</si>
  <si>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</si>
  <si>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</si>
  <si>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</si>
  <si>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</si>
  <si>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</si>
  <si>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</si>
  <si>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</si>
  <si>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</si>
  <si>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</si>
  <si>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</si>
  <si>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</si>
  <si>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</si>
  <si>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</si>
  <si>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</si>
  <si>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</si>
  <si>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</si>
  <si>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</si>
  <si>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</si>
  <si>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</si>
  <si>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</si>
  <si>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</si>
  <si>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</si>
  <si>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</si>
  <si>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</si>
  <si>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</si>
  <si>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</si>
  <si>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</si>
  <si>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</si>
  <si>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</si>
  <si>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</si>
  <si>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</si>
  <si>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</si>
  <si>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</si>
  <si>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</si>
  <si>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</si>
  <si>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</si>
  <si>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</si>
  <si>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</si>
  <si>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</si>
  <si>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</si>
  <si>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</si>
  <si>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</si>
  <si>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</si>
  <si>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</si>
  <si>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</si>
  <si>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</si>
  <si>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</si>
  <si>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</si>
  <si>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</si>
  <si>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</si>
  <si>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</si>
  <si>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</si>
  <si>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</si>
  <si>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</si>
  <si>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</si>
  <si>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</si>
  <si>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</si>
  <si>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</si>
  <si>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</si>
  <si>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</si>
  <si>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</si>
  <si>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</si>
  <si>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</si>
  <si>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</si>
  <si>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</si>
  <si>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</si>
  <si>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</si>
  <si>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</si>
  <si>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</si>
  <si>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</si>
  <si>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</si>
  <si>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</si>
  <si>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</si>
  <si>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</si>
  <si>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</si>
  <si>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</si>
  <si>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</si>
  <si>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</si>
  <si>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</si>
  <si>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</si>
  <si>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</si>
  <si>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</si>
  <si>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</si>
  <si>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</si>
  <si>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</si>
  <si>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</si>
  <si>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</si>
  <si>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</si>
  <si>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</si>
  <si>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</si>
  <si>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</si>
  <si>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</si>
  <si>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</si>
  <si>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</si>
  <si>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</si>
  <si>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</si>
  <si>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</si>
  <si>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</si>
  <si>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</si>
  <si>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</si>
  <si>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</si>
  <si>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</si>
  <si>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</si>
  <si>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</si>
  <si>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</si>
  <si>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</si>
  <si>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</si>
  <si>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</si>
  <si>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</si>
  <si>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</si>
  <si>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</si>
  <si>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</si>
  <si>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</si>
  <si>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</si>
  <si>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</si>
  <si>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</si>
  <si>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</si>
  <si>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</si>
  <si>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</si>
  <si>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</si>
  <si>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</si>
  <si>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</si>
  <si>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</si>
  <si>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</si>
  <si>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</si>
  <si>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</si>
  <si>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</si>
  <si>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</si>
  <si>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</si>
  <si>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</si>
  <si>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</si>
  <si>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</si>
  <si>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</si>
  <si>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</si>
  <si>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</si>
  <si>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</si>
  <si>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</si>
  <si>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</si>
  <si>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</si>
  <si>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</si>
  <si>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</si>
  <si>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</si>
  <si>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</si>
  <si>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</si>
  <si>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</si>
  <si>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</si>
  <si>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</si>
  <si>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</si>
  <si>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</si>
  <si>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</si>
  <si>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</si>
  <si>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</si>
  <si>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</si>
  <si>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</si>
  <si>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</si>
  <si>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</si>
  <si>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</si>
  <si>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</si>
  <si>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</si>
  <si>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</si>
  <si>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</si>
  <si>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</si>
  <si>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</si>
  <si>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</si>
  <si>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</si>
  <si>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</si>
  <si>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</si>
  <si>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</si>
  <si>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</si>
  <si>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</si>
  <si>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</si>
  <si>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</si>
  <si>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</si>
  <si>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</si>
  <si>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</si>
  <si>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</si>
  <si>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</si>
  <si>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</si>
  <si>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</si>
  <si>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</si>
  <si>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</si>
  <si>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</si>
  <si>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</si>
  <si>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</si>
  <si>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</si>
  <si>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</si>
  <si>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</si>
  <si>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</si>
  <si>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</si>
  <si>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</si>
  <si>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</si>
  <si>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</si>
  <si>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</si>
  <si>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</si>
  <si>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</si>
  <si>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</si>
  <si>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</si>
  <si>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</si>
  <si>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</si>
  <si>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</si>
  <si>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</si>
  <si>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</si>
  <si>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</si>
  <si>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</si>
  <si>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</si>
  <si>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</si>
  <si>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</si>
  <si>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</si>
  <si>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</si>
  <si>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</si>
  <si>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</si>
  <si>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</si>
  <si>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</si>
  <si>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</si>
  <si>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</si>
  <si>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</si>
  <si>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</si>
  <si>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</si>
  <si>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</si>
  <si>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</si>
  <si>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</si>
  <si>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</si>
  <si>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</si>
  <si>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</si>
  <si>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</si>
  <si>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</si>
  <si>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</si>
  <si>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</si>
  <si>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</si>
  <si>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</si>
  <si>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</si>
  <si>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</si>
  <si>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</si>
  <si>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</si>
  <si>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</si>
  <si>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</si>
  <si>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</si>
  <si>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</si>
  <si>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</si>
  <si>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</si>
  <si>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</si>
  <si>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</si>
  <si>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</si>
  <si>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</si>
  <si>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</si>
  <si>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</si>
  <si>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</si>
  <si>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</si>
  <si>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</si>
  <si>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</si>
  <si>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</si>
  <si>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</si>
  <si>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</si>
  <si>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</si>
  <si>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</si>
  <si>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</si>
  <si>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</si>
  <si>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</si>
  <si>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</si>
  <si>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</si>
  <si>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</si>
  <si>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</si>
  <si>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</si>
  <si>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</si>
  <si>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</si>
  <si>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</si>
  <si>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</si>
  <si>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</si>
  <si>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</si>
  <si>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</si>
  <si>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</si>
  <si>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</si>
  <si>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</si>
  <si>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</si>
  <si>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</si>
  <si>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</si>
  <si>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</si>
  <si>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</si>
  <si>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</si>
  <si>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</si>
  <si>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</si>
  <si>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</si>
  <si>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</si>
  <si>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</si>
  <si>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</si>
  <si>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</si>
  <si>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</si>
  <si>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</si>
  <si>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</si>
  <si>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</si>
  <si>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</si>
  <si>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</si>
  <si>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</si>
  <si>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</si>
  <si>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</si>
  <si>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</si>
  <si>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</si>
  <si>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</si>
  <si>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</si>
  <si>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</si>
  <si>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</si>
  <si>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</si>
  <si>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</si>
  <si>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</si>
  <si>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</si>
  <si>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</si>
  <si>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</si>
  <si>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</si>
  <si>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</si>
  <si>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</si>
  <si>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</si>
  <si>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</si>
  <si>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</si>
  <si>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</si>
  <si>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</si>
  <si>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</si>
  <si>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</si>
  <si>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</si>
  <si>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</si>
  <si>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</si>
  <si>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</si>
  <si>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</si>
  <si>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</si>
  <si>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</si>
  <si>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</si>
  <si>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</si>
  <si>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</si>
  <si>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</si>
  <si>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</si>
  <si>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</si>
  <si>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</si>
  <si>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</si>
  <si>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</si>
  <si>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</si>
  <si>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</si>
  <si>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</si>
  <si>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</si>
  <si>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</si>
  <si>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</si>
  <si>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</si>
  <si>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</si>
  <si>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</si>
  <si>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</si>
  <si>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</si>
  <si>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</si>
  <si>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</si>
  <si>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</si>
  <si>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</si>
  <si>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</si>
  <si>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</si>
  <si>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</si>
  <si>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</si>
  <si>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</si>
  <si>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</si>
  <si>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</si>
  <si>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</si>
  <si>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</si>
  <si>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</si>
  <si>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</si>
  <si>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</si>
  <si>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</si>
  <si>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</si>
  <si>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</si>
  <si>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</si>
  <si>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</si>
  <si>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</si>
  <si>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</si>
  <si>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</si>
  <si>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</si>
  <si>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</si>
  <si>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</si>
  <si>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</si>
  <si>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</si>
  <si>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</si>
  <si>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</si>
  <si>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</si>
  <si>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</si>
  <si>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</si>
  <si>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</si>
  <si>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</si>
  <si>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</si>
  <si>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</si>
  <si>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</si>
  <si>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</si>
  <si>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</si>
  <si>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</si>
  <si>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</si>
  <si>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</si>
  <si>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</si>
  <si>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</si>
  <si>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</si>
  <si>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</si>
  <si>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</si>
  <si>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</si>
  <si>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</si>
  <si>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</si>
  <si>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</si>
  <si>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</si>
  <si>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</si>
  <si>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</si>
  <si>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</si>
  <si>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</si>
  <si>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</si>
  <si>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</si>
  <si>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</si>
  <si>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</si>
  <si>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</si>
  <si>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</si>
  <si>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</si>
  <si>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</si>
  <si>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</si>
  <si>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</si>
  <si>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</si>
  <si>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</si>
  <si>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</si>
  <si>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</si>
  <si>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</si>
  <si>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</si>
  <si>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</si>
  <si>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</si>
  <si>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</si>
  <si>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</si>
  <si>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</si>
  <si>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</si>
  <si>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</si>
  <si>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</si>
  <si>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</si>
  <si>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</si>
  <si>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</si>
  <si>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</si>
  <si>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</si>
  <si>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</si>
  <si>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</si>
  <si>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</si>
  <si>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</si>
  <si>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</si>
  <si>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</si>
  <si>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</si>
  <si>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</si>
  <si>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</si>
  <si>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</si>
  <si>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</si>
  <si>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</si>
  <si>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</si>
  <si>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</si>
  <si>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</si>
  <si>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</si>
  <si>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</si>
  <si>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</si>
  <si>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</si>
  <si>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</si>
  <si>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</si>
  <si>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</si>
  <si>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</si>
  <si>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</si>
  <si>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</si>
  <si>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</si>
  <si>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</si>
  <si>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</si>
  <si>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</si>
  <si>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</si>
  <si>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</si>
  <si>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</si>
  <si>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</si>
  <si>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</si>
  <si>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</si>
  <si>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</si>
  <si>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</si>
  <si>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</si>
  <si>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</si>
  <si>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</si>
  <si>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</si>
  <si>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</si>
  <si>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</si>
  <si>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</si>
  <si>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</si>
  <si>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</si>
  <si>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</si>
  <si>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</si>
  <si>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</si>
  <si>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</si>
  <si>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</si>
  <si>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</si>
  <si>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</si>
  <si>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</si>
  <si>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</si>
  <si>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</si>
  <si>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</si>
  <si>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</si>
  <si>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</si>
  <si>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</si>
  <si>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</si>
  <si>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</si>
  <si>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</si>
  <si>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</si>
  <si>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</si>
  <si>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</si>
  <si>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</si>
  <si>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</si>
  <si>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</si>
  <si>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</si>
  <si>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</si>
  <si>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</si>
  <si>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</si>
  <si>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</si>
  <si>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</si>
  <si>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</si>
  <si>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</si>
  <si>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</si>
  <si>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</si>
  <si>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</si>
  <si>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</si>
  <si>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</si>
  <si>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</si>
  <si>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</si>
  <si>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</si>
  <si>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</si>
  <si>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</si>
  <si>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</si>
  <si>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</si>
  <si>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</si>
  <si>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</si>
  <si>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</si>
  <si>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</si>
  <si>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</si>
  <si>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</si>
  <si>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</si>
  <si>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</si>
  <si>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</si>
  <si>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</si>
  <si>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</si>
  <si>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</si>
  <si>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</si>
  <si>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</si>
  <si>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</si>
  <si>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</si>
  <si>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</si>
  <si>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</si>
  <si>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</si>
  <si>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</si>
  <si>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</si>
  <si>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</si>
  <si>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</si>
  <si>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</si>
  <si>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</si>
  <si>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</si>
  <si>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</si>
  <si>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</si>
  <si>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</si>
  <si>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</si>
  <si>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</si>
  <si>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</si>
  <si>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</si>
  <si>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</si>
  <si>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</si>
  <si>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</si>
  <si>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</si>
  <si>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</si>
  <si>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</si>
  <si>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</si>
  <si>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</si>
  <si>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</si>
  <si>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</si>
  <si>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</si>
  <si>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</si>
  <si>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</si>
  <si>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</si>
  <si>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</si>
  <si>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</si>
  <si>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</si>
  <si>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</si>
  <si>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</si>
  <si>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</si>
  <si>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</si>
  <si>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</si>
  <si>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</si>
  <si>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</si>
  <si>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</si>
  <si>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</si>
  <si>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</si>
  <si>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</si>
  <si>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</si>
  <si>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</si>
  <si>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</si>
  <si>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</si>
  <si>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</si>
  <si>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</si>
  <si>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</si>
  <si>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</si>
  <si>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</si>
  <si>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</si>
  <si>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</si>
  <si>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</si>
  <si>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</si>
  <si>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</si>
  <si>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</si>
  <si>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</si>
  <si>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</si>
  <si>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</si>
  <si>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</si>
  <si>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</si>
  <si>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</si>
  <si>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</si>
  <si>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</si>
  <si>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</si>
  <si>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</si>
  <si>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</si>
  <si>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</si>
  <si>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</si>
  <si>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</si>
  <si>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</si>
  <si>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</si>
  <si>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</si>
  <si>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</si>
  <si>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</si>
  <si>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</si>
  <si>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</si>
  <si>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</si>
  <si>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</si>
  <si>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</si>
  <si>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</si>
  <si>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</si>
  <si>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</si>
  <si>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</si>
  <si>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</si>
  <si>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</si>
  <si>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</si>
  <si>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</si>
  <si>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</si>
  <si>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</si>
  <si>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</si>
  <si>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</si>
  <si>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</si>
  <si>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</si>
  <si>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</si>
  <si>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</si>
  <si>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</si>
  <si>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</si>
  <si>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</si>
  <si>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</si>
  <si>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</si>
  <si>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</si>
  <si>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</si>
  <si>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</si>
  <si>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</si>
  <si>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</si>
  <si>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</si>
  <si>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</si>
  <si>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</si>
  <si>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</si>
  <si>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</si>
  <si>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</si>
  <si>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</si>
  <si>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</si>
  <si>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</si>
  <si>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</si>
  <si>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</si>
  <si>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</si>
  <si>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</si>
  <si>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</si>
  <si>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</si>
  <si>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</si>
  <si>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</si>
  <si>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</si>
  <si>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</si>
  <si>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</si>
  <si>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</si>
  <si>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</si>
  <si>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</si>
  <si>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</si>
  <si>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</si>
  <si>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</si>
  <si>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</si>
  <si>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</si>
  <si>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</si>
  <si>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</si>
  <si>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</si>
  <si>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</si>
  <si>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</si>
  <si>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</si>
  <si>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</si>
  <si>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</si>
  <si>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</si>
  <si>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</si>
  <si>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</si>
  <si>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</si>
  <si>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</si>
  <si>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</si>
  <si>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</si>
  <si>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</si>
  <si>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</si>
  <si>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</si>
  <si>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</si>
  <si>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</si>
  <si>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</si>
  <si>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</si>
  <si>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</si>
  <si>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</si>
  <si>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</si>
  <si>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</si>
  <si>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</si>
  <si>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</si>
  <si>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</si>
  <si>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</si>
  <si>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</si>
  <si>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</si>
  <si>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</si>
  <si>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</si>
  <si>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</si>
  <si>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</si>
  <si>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</si>
  <si>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</si>
  <si>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</si>
  <si>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</si>
  <si>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</si>
  <si>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</si>
  <si>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</si>
  <si>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</si>
  <si>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</si>
  <si>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</si>
  <si>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</si>
  <si>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</si>
  <si>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</si>
  <si>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</si>
  <si>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</si>
  <si>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</si>
  <si>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</si>
  <si>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</si>
  <si>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</si>
  <si>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</si>
  <si>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</si>
  <si>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</si>
  <si>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</si>
  <si>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</si>
  <si>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</si>
  <si>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</si>
  <si>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</si>
  <si>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</si>
  <si>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</si>
  <si>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</si>
  <si>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</si>
  <si>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</si>
  <si>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</si>
  <si>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</si>
  <si>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</si>
  <si>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</si>
  <si>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</si>
  <si>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</si>
  <si>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</si>
  <si>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</si>
  <si>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</si>
  <si>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</si>
  <si>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</si>
  <si>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</si>
  <si>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</si>
  <si>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</si>
  <si>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</si>
  <si>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</si>
  <si>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</si>
  <si>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</si>
  <si>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</si>
  <si>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</si>
  <si>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</si>
  <si>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</si>
  <si>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</si>
  <si>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</si>
  <si>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</si>
  <si>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</si>
  <si>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</si>
  <si>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</si>
  <si>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</si>
  <si>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</si>
  <si>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</si>
  <si>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</si>
  <si>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</si>
  <si>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</si>
  <si>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</si>
  <si>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</si>
  <si>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</si>
  <si>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</si>
  <si>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</si>
  <si>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</si>
  <si>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</si>
  <si>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</si>
  <si>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</si>
  <si>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</si>
  <si>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</si>
  <si>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</si>
  <si>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</si>
  <si>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</si>
  <si>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</si>
  <si>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</si>
  <si>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</si>
  <si>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</si>
  <si>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</si>
  <si>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</si>
  <si>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</si>
  <si>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</si>
  <si>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</si>
  <si>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</si>
  <si>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</si>
  <si>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</si>
  <si>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</si>
  <si>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</si>
  <si>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</si>
  <si>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</si>
  <si>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</si>
  <si>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</si>
  <si>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</si>
  <si>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</si>
  <si>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</si>
  <si>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</si>
  <si>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</si>
  <si>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</si>
  <si>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</si>
  <si>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</si>
  <si>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</si>
  <si>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</si>
  <si>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</si>
  <si>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</si>
  <si>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</si>
  <si>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</si>
  <si>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</si>
  <si>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</si>
  <si>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</si>
  <si>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</si>
  <si>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</si>
  <si>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</si>
  <si>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</si>
  <si>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</si>
  <si>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</si>
  <si>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</si>
  <si>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</si>
  <si>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</si>
  <si>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</si>
  <si>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</si>
  <si>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</si>
  <si>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</si>
  <si>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</si>
  <si>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</si>
  <si>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</si>
  <si>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</si>
  <si>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</si>
  <si>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</si>
  <si>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</si>
  <si>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</si>
  <si>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</si>
  <si>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</si>
  <si>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</si>
  <si>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</si>
  <si>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</si>
  <si>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</si>
  <si>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</si>
  <si>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</si>
  <si>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</si>
  <si>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</si>
  <si>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</si>
  <si>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</si>
  <si>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</si>
  <si>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</si>
  <si>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</si>
  <si>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</si>
  <si>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</si>
  <si>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</si>
  <si>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</si>
  <si>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</si>
  <si>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</si>
  <si>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</si>
  <si>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</si>
  <si>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</si>
  <si>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</si>
  <si>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</si>
  <si>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</si>
  <si>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</si>
  <si>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</si>
  <si>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</si>
  <si>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</si>
  <si>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</si>
  <si>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</si>
  <si>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</si>
  <si>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</si>
  <si>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</si>
  <si>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</si>
  <si>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</si>
  <si>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</si>
  <si>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</si>
  <si>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</si>
  <si>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</si>
  <si>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</si>
  <si>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</si>
  <si>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</si>
  <si>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</si>
  <si>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</si>
  <si>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</si>
  <si>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</si>
  <si>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</si>
  <si>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</si>
  <si>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</si>
  <si>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</si>
  <si>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</si>
  <si>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</si>
  <si>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</si>
  <si>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</si>
  <si>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</si>
  <si>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</si>
  <si>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</si>
  <si>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</si>
  <si>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</si>
  <si>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</si>
  <si>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</si>
  <si>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</si>
  <si>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</si>
  <si>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</si>
  <si>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</si>
  <si>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</si>
  <si>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</si>
  <si>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</si>
  <si>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</si>
  <si>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</si>
  <si>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</si>
  <si>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</si>
  <si>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</si>
  <si>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</si>
  <si>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</si>
  <si>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</si>
  <si>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</si>
  <si>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</si>
  <si>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</si>
  <si>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</si>
  <si>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</si>
  <si>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</si>
  <si>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</si>
  <si>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</si>
  <si>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</si>
  <si>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</si>
  <si>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</si>
  <si>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</si>
  <si>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</si>
  <si>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</si>
  <si>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</si>
  <si>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</si>
  <si>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</si>
  <si>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</si>
  <si>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</si>
  <si>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</si>
  <si>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</si>
  <si>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</si>
  <si>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</si>
  <si>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</si>
  <si>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</si>
  <si>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</si>
  <si>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</si>
  <si>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</si>
  <si>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</si>
  <si>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</si>
  <si>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</si>
  <si>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</si>
  <si>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</si>
  <si>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</si>
  <si>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</si>
  <si>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</si>
  <si>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</si>
  <si>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</si>
  <si>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</si>
  <si>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</si>
  <si>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</si>
  <si>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</si>
  <si>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</si>
  <si>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</si>
  <si>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</si>
  <si>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</si>
  <si>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</si>
  <si>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</si>
  <si>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</si>
  <si>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</si>
  <si>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</si>
  <si>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</si>
  <si>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</si>
  <si>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</si>
  <si>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</si>
  <si>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</si>
  <si>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</si>
  <si>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</si>
  <si>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</si>
  <si>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</si>
  <si>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</si>
  <si>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</si>
  <si>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</si>
  <si>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</si>
  <si>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</si>
  <si>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</si>
  <si>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</si>
  <si>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</si>
  <si>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</si>
  <si>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</si>
  <si>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</si>
  <si>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</si>
  <si>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</si>
  <si>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</si>
  <si>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</si>
  <si>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</si>
  <si>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</si>
  <si>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</si>
  <si>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</si>
  <si>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</si>
  <si>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</si>
  <si>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</si>
  <si>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</si>
  <si>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</si>
  <si>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</si>
  <si>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</si>
  <si>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</si>
  <si>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</si>
  <si>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</si>
  <si>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</si>
  <si>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</si>
  <si>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</si>
  <si>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</si>
  <si>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</si>
  <si>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</si>
  <si>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</si>
  <si>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</si>
  <si>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</si>
  <si>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</si>
  <si>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</si>
  <si>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</si>
  <si>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</si>
  <si>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</si>
  <si>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</si>
  <si>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</si>
  <si>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</si>
  <si>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</si>
  <si>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</si>
  <si>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</si>
  <si>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</si>
  <si>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</si>
  <si>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</si>
  <si>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</si>
  <si>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</si>
  <si>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</si>
  <si>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</si>
  <si>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</si>
  <si>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</si>
  <si>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</si>
  <si>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</si>
  <si>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</si>
  <si>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</si>
  <si>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</si>
  <si>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</si>
  <si>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</si>
  <si>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</si>
  <si>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</si>
  <si>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</si>
  <si>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</si>
  <si>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</si>
  <si>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</si>
  <si>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</si>
  <si>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</si>
  <si>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</si>
  <si>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</si>
  <si>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</si>
  <si>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</si>
  <si>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</si>
  <si>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</si>
  <si>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</si>
  <si>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</si>
  <si>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</si>
  <si>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</si>
  <si>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</si>
  <si>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</si>
  <si>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</si>
  <si>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</si>
  <si>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</si>
  <si>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</si>
  <si>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</si>
  <si>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</si>
  <si>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</si>
  <si>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</si>
  <si>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</si>
  <si>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</si>
  <si>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</si>
  <si>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</si>
  <si>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</si>
  <si>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</si>
  <si>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</si>
  <si>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</si>
  <si>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</si>
  <si>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</si>
  <si>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</si>
  <si>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</si>
  <si>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</si>
  <si>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</si>
  <si>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</si>
  <si>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</si>
  <si>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</si>
  <si>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</si>
  <si>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</si>
  <si>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</si>
  <si>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</si>
  <si>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</si>
  <si>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</si>
  <si>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</si>
  <si>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</si>
  <si>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</si>
  <si>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</si>
  <si>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</si>
  <si>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</si>
  <si>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</si>
  <si>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</si>
  <si>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</si>
  <si>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</si>
  <si>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</si>
  <si>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</si>
  <si>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</si>
  <si>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</si>
  <si>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</si>
  <si>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</si>
  <si>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</si>
  <si>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</si>
  <si>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</si>
  <si>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</si>
  <si>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</si>
  <si>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</si>
  <si>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</si>
  <si>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</si>
  <si>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</si>
  <si>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</si>
  <si>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</si>
  <si>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</si>
  <si>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</si>
  <si>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</si>
  <si>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</si>
  <si>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</si>
  <si>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</si>
  <si>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</si>
  <si>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</si>
  <si>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</si>
  <si>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</si>
  <si>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</si>
  <si>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</si>
  <si>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</si>
  <si>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</si>
  <si>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</si>
  <si>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</si>
  <si>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</si>
  <si>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</si>
  <si>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</si>
  <si>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</si>
  <si>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</si>
  <si>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</si>
  <si>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</si>
  <si>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</si>
  <si>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</si>
  <si>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</si>
  <si>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</si>
  <si>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</si>
  <si>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</si>
  <si>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</si>
  <si>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</si>
  <si>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</si>
  <si>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</si>
  <si>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</si>
  <si>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</si>
  <si>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</si>
  <si>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</si>
  <si>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</si>
  <si>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</si>
  <si>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</si>
  <si>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</si>
  <si>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</si>
  <si>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</si>
  <si>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</si>
  <si>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</si>
  <si>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</si>
  <si>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</si>
  <si>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</si>
  <si>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</si>
  <si>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</si>
  <si>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</si>
  <si>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</si>
  <si>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</si>
  <si>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</si>
  <si>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</si>
  <si>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</si>
  <si>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</si>
  <si>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</si>
  <si>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</si>
  <si>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</si>
  <si>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</si>
  <si>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</si>
  <si>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</si>
  <si>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</si>
  <si>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</si>
  <si>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</si>
  <si>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</si>
  <si>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</si>
  <si>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</si>
  <si>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</si>
  <si>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</si>
  <si>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</si>
  <si>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</si>
  <si>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</si>
  <si>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</si>
  <si>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</si>
  <si>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</si>
  <si>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</si>
  <si>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</si>
  <si>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</si>
  <si>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</si>
  <si>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</si>
  <si>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</si>
  <si>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</si>
  <si>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</si>
  <si>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</si>
  <si>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</si>
  <si>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</si>
  <si>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</si>
  <si>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</si>
  <si>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</si>
  <si>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</si>
  <si>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</si>
  <si>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</si>
  <si>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</si>
  <si>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</si>
  <si>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</si>
  <si>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</si>
  <si>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</si>
  <si>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</si>
  <si>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</si>
  <si>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</si>
  <si>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</si>
  <si>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</si>
  <si>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</si>
  <si>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</si>
  <si>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</si>
  <si>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</si>
  <si>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</si>
  <si>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</si>
  <si>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</si>
  <si>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</si>
  <si>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</si>
  <si>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</si>
  <si>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</si>
  <si>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</si>
  <si>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</si>
  <si>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</si>
  <si>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</si>
  <si>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</si>
  <si>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</si>
  <si>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</si>
  <si>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</si>
  <si>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</si>
  <si>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</si>
  <si>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</si>
  <si>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</si>
  <si>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</si>
  <si>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</si>
  <si>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</si>
  <si>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</si>
  <si>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</si>
  <si>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</si>
  <si>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</si>
  <si>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</si>
  <si>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</si>
  <si>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</si>
  <si>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</si>
  <si>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</si>
  <si>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</si>
  <si>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</si>
  <si>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</si>
  <si>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</si>
  <si>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</si>
  <si>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</si>
  <si>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</si>
  <si>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</si>
  <si>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</si>
  <si>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</si>
  <si>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</si>
  <si>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</si>
  <si>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</si>
  <si>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</si>
  <si>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</si>
  <si>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</si>
  <si>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</si>
  <si>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</si>
  <si>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</si>
  <si>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</si>
  <si>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</si>
  <si>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</si>
  <si>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</si>
  <si>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</si>
  <si>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</si>
  <si>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</si>
  <si>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</si>
  <si>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</si>
  <si>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</si>
  <si>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</si>
  <si>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</si>
  <si>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</si>
  <si>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</si>
  <si>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</si>
  <si>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</si>
  <si>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</si>
  <si>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</si>
  <si>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</si>
  <si>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</si>
  <si>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</si>
  <si>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</si>
  <si>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</si>
  <si>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</si>
  <si>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</si>
  <si>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</si>
  <si>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</si>
  <si>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</si>
  <si>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</si>
  <si>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</si>
  <si>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</si>
  <si>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</si>
  <si>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</si>
  <si>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</si>
  <si>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</si>
  <si>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</si>
  <si>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</si>
  <si>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</si>
  <si>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</si>
  <si>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</si>
  <si>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</si>
  <si>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</si>
  <si>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</si>
  <si>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</si>
  <si>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</si>
  <si>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</si>
  <si>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</si>
  <si>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</si>
  <si>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</si>
  <si>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</si>
  <si>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</si>
  <si>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</si>
  <si>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</si>
  <si>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</si>
  <si>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</si>
  <si>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</si>
  <si>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</si>
  <si>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</si>
  <si>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</si>
  <si>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</si>
  <si>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</si>
  <si>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</si>
  <si>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</si>
  <si>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</si>
  <si>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</si>
  <si>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</si>
  <si>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</si>
  <si>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</si>
  <si>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</si>
  <si>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</si>
  <si>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</si>
  <si>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</si>
  <si>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</si>
  <si>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</si>
  <si>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</si>
  <si>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</si>
  <si>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</si>
  <si>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</si>
  <si>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</si>
  <si>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</si>
  <si>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</si>
  <si>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</si>
  <si>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</si>
  <si>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</si>
  <si>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</si>
  <si>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</si>
  <si>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</si>
  <si>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</si>
  <si>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</si>
  <si>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</si>
  <si>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</si>
  <si>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</si>
  <si>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</si>
  <si>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</si>
  <si>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</si>
  <si>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</si>
  <si>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</si>
  <si>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</si>
  <si>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</si>
  <si>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</si>
  <si>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</si>
  <si>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</si>
  <si>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</si>
  <si>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</si>
  <si>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</si>
  <si>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</si>
  <si>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</si>
  <si>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</si>
  <si>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</si>
  <si>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</si>
  <si>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</si>
  <si>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</si>
  <si>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</si>
  <si>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</si>
  <si>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</si>
  <si>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</si>
  <si>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</si>
  <si>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</si>
  <si>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</si>
  <si>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</si>
  <si>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</si>
  <si>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</si>
  <si>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</si>
  <si>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</si>
  <si>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</si>
  <si>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</si>
  <si>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</si>
  <si>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</si>
  <si>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</si>
  <si>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</si>
  <si>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</si>
  <si>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</si>
  <si>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</si>
  <si>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</si>
  <si>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</si>
  <si>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</si>
  <si>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</si>
  <si>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</si>
  <si>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</si>
  <si>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</si>
  <si>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</si>
  <si>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</si>
  <si>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</si>
  <si>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</si>
  <si>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</si>
  <si>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</si>
  <si>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</si>
  <si>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</si>
  <si>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</si>
  <si>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</si>
  <si>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</si>
  <si>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</si>
  <si>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</si>
  <si>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</si>
  <si>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</si>
  <si>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</si>
  <si>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</si>
  <si>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</si>
  <si>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</si>
  <si>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</si>
  <si>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</si>
  <si>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</si>
  <si>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</si>
  <si>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</si>
  <si>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</si>
  <si>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</si>
  <si>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</si>
  <si>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</si>
  <si>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</si>
  <si>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</si>
  <si>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</si>
  <si>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</si>
  <si>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</si>
  <si>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</si>
  <si>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</si>
  <si>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</si>
  <si>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</si>
  <si>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</si>
  <si>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</si>
  <si>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</si>
  <si>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</si>
  <si>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</si>
  <si>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</si>
  <si>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</si>
  <si>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</si>
  <si>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</si>
  <si>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</si>
  <si>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</si>
  <si>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</si>
  <si>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</si>
  <si>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</si>
  <si>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</si>
  <si>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</si>
  <si>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</si>
  <si>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</si>
  <si>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</si>
  <si>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</si>
  <si>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</si>
  <si>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</si>
  <si>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</si>
  <si>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</si>
  <si>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</si>
  <si>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</si>
  <si>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</si>
  <si>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</si>
  <si>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</si>
  <si>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</si>
  <si>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</si>
  <si>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</si>
  <si>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</si>
  <si>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</si>
  <si>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</si>
  <si>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</si>
  <si>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</si>
  <si>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</si>
  <si>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</si>
  <si>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</si>
  <si>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</si>
  <si>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</si>
  <si>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</si>
  <si>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</si>
  <si>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</si>
  <si>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</si>
  <si>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</si>
  <si>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</si>
  <si>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</si>
  <si>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</si>
  <si>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</si>
  <si>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</si>
  <si>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</si>
  <si>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</si>
  <si>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</si>
  <si>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</si>
  <si>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</si>
  <si>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</si>
  <si>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</si>
  <si>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</si>
  <si>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</si>
  <si>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</si>
  <si>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</si>
  <si>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</si>
  <si>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</si>
  <si>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</si>
  <si>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</si>
  <si>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</si>
  <si>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</si>
  <si>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</si>
  <si>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</si>
  <si>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</si>
  <si>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</si>
  <si>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</si>
  <si>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</si>
  <si>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</si>
  <si>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</si>
  <si>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</si>
  <si>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</si>
  <si>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</si>
  <si>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</si>
  <si>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</si>
  <si>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</si>
  <si>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</si>
  <si>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</si>
  <si>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</si>
  <si>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</si>
  <si>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</si>
  <si>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</si>
  <si>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</si>
  <si>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</si>
  <si>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</si>
  <si>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</si>
  <si>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</si>
  <si>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</si>
  <si>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</si>
  <si>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</si>
  <si>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</si>
  <si>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</si>
  <si>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</si>
  <si>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</si>
  <si>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</si>
  <si>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</si>
  <si>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</si>
  <si>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</si>
  <si>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</si>
  <si>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</si>
  <si>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</si>
  <si>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</si>
  <si>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</si>
  <si>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</si>
  <si>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</si>
  <si>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</si>
  <si>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</si>
  <si>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</si>
  <si>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</si>
  <si>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</si>
  <si>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</si>
  <si>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</si>
  <si>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</si>
  <si>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</si>
  <si>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</si>
  <si>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</si>
  <si>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</si>
  <si>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</si>
  <si>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</si>
  <si>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</si>
  <si>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</si>
  <si>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</si>
  <si>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</si>
  <si>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</si>
  <si>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</si>
  <si>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</si>
  <si>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</si>
  <si>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</si>
  <si>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</si>
  <si>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</si>
  <si>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</si>
  <si>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</si>
  <si>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</si>
  <si>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</si>
  <si>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</si>
  <si>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</si>
  <si>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</si>
  <si>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</si>
  <si>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</si>
  <si>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</si>
  <si>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</si>
  <si>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</si>
  <si>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</si>
  <si>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</si>
  <si>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</si>
  <si>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</si>
  <si>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</si>
  <si>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</si>
  <si>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</si>
  <si>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</si>
  <si>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</si>
  <si>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</si>
  <si>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</si>
  <si>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</si>
  <si>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</si>
  <si>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</si>
  <si>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</si>
  <si>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</si>
  <si>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</si>
  <si>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</si>
  <si>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</si>
  <si>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</si>
  <si>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</si>
  <si>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</si>
  <si>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</si>
  <si>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</si>
  <si>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</si>
  <si>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</si>
  <si>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</si>
  <si>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</si>
  <si>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</si>
  <si>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</si>
  <si>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</si>
  <si>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</si>
  <si>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</si>
  <si>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</si>
  <si>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</si>
  <si>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</si>
  <si>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</si>
  <si>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</si>
  <si>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</si>
  <si>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</si>
  <si>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</si>
  <si>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</si>
  <si>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</si>
  <si>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</si>
  <si>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</si>
  <si>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</si>
  <si>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</si>
  <si>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</si>
  <si>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</si>
  <si>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</si>
  <si>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</si>
  <si>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</si>
  <si>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</si>
  <si>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</si>
  <si>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</si>
  <si>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</si>
  <si>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</si>
  <si>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</si>
  <si>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</si>
  <si>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</si>
  <si>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</si>
  <si>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</si>
  <si>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</si>
  <si>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</si>
  <si>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</si>
  <si>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</si>
  <si>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</si>
  <si>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</si>
  <si>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</si>
  <si>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</si>
  <si>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</si>
  <si>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</si>
  <si>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</si>
  <si>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</si>
  <si>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</si>
  <si>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</si>
  <si>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</si>
  <si>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</si>
  <si>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</si>
  <si>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</si>
  <si>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</si>
  <si>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</si>
  <si>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</si>
  <si>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</si>
  <si>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</si>
  <si>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</si>
  <si>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</si>
  <si>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</si>
  <si>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</si>
  <si>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</si>
  <si>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</si>
  <si>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</si>
  <si>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</si>
  <si>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</si>
  <si>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</si>
  <si>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</si>
  <si>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</si>
  <si>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</si>
  <si>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</si>
  <si>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</si>
  <si>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</si>
  <si>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</si>
  <si>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</si>
  <si>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</si>
  <si>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</si>
  <si>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</si>
  <si>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</si>
  <si>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</si>
  <si>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</si>
  <si>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</si>
  <si>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</si>
  <si>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</si>
  <si>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</si>
  <si>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</si>
  <si>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</si>
  <si>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</si>
  <si>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</si>
  <si>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</si>
  <si>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</si>
  <si>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</si>
  <si>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</si>
  <si>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</si>
  <si>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</si>
  <si>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</si>
  <si>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</si>
  <si>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</si>
  <si>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</si>
  <si>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</si>
  <si>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</si>
  <si>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</si>
  <si>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</si>
  <si>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</si>
  <si>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</si>
  <si>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</si>
  <si>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</si>
  <si>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</si>
  <si>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</si>
  <si>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</si>
  <si>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</si>
  <si>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</si>
  <si>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</si>
  <si>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</si>
  <si>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</si>
  <si>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</si>
  <si>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</si>
  <si>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</si>
  <si>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</si>
  <si>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</si>
  <si>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</si>
  <si>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</si>
  <si>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</si>
  <si>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</si>
  <si>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</si>
  <si>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</si>
  <si>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</si>
  <si>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</si>
  <si>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</si>
  <si>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</si>
  <si>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</si>
  <si>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</si>
  <si>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</si>
  <si>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</si>
  <si>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</si>
  <si>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</si>
  <si>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</si>
  <si>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</si>
  <si>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</si>
  <si>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</si>
  <si>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</si>
  <si>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</si>
  <si>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</si>
  <si>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</si>
  <si>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</si>
  <si>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</si>
  <si>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</si>
  <si>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</si>
  <si>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</si>
  <si>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</si>
  <si>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</si>
  <si>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</si>
  <si>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</si>
  <si>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</si>
  <si>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</si>
  <si>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</si>
  <si>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</si>
  <si>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</si>
  <si>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</si>
  <si>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</si>
  <si>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</si>
  <si>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</si>
  <si>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</si>
  <si>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</si>
  <si>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</si>
  <si>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</si>
  <si>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</si>
  <si>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</si>
  <si>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</si>
  <si>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</si>
  <si>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</si>
  <si>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</si>
  <si>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</si>
  <si>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</si>
  <si>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</si>
  <si>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</si>
  <si>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</si>
  <si>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</si>
  <si>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</si>
  <si>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</si>
  <si>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</si>
  <si>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</si>
  <si>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</si>
  <si>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</si>
  <si>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</si>
  <si>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</si>
  <si>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</si>
  <si>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</si>
  <si>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</si>
  <si>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</si>
  <si>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</si>
  <si>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</si>
  <si>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</si>
  <si>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</si>
  <si>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</si>
  <si>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</si>
  <si>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</si>
  <si>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</si>
  <si>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</si>
  <si>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</si>
  <si>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</si>
  <si>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</si>
  <si>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</si>
  <si>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</si>
  <si>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</si>
  <si>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</si>
  <si>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</si>
  <si>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</si>
  <si>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</si>
  <si>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</si>
  <si>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</si>
  <si>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</si>
  <si>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</si>
  <si>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</si>
  <si>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</si>
  <si>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</si>
  <si>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</si>
  <si>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</si>
  <si>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</si>
  <si>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</si>
  <si>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</si>
  <si>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</si>
  <si>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</si>
  <si>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</si>
  <si>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</si>
  <si>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</si>
  <si>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</si>
  <si>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</si>
  <si>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</si>
  <si>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</si>
  <si>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</si>
  <si>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</si>
  <si>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</si>
  <si>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</si>
  <si>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</si>
  <si>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</si>
  <si>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</si>
  <si>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</si>
  <si>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</si>
  <si>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</si>
  <si>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</si>
  <si>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</si>
  <si>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</si>
  <si>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</si>
  <si>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</si>
  <si>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</si>
  <si>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</si>
  <si>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</si>
  <si>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</si>
  <si>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</si>
  <si>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</si>
  <si>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</si>
  <si>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</si>
  <si>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</si>
  <si>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</si>
  <si>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</si>
  <si>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</si>
  <si>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</si>
  <si>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</si>
  <si>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</si>
  <si>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</si>
  <si>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</si>
  <si>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</si>
  <si>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</si>
  <si>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</si>
  <si>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</si>
  <si>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</si>
  <si>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</si>
  <si>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</si>
  <si>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</si>
  <si>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</si>
  <si>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</si>
  <si>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</si>
  <si>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</si>
  <si>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</si>
  <si>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</si>
  <si>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</si>
  <si>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</si>
  <si>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</si>
  <si>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</si>
  <si>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</si>
  <si>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</si>
  <si>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</si>
  <si>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</si>
  <si>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</si>
  <si>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</si>
  <si>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</si>
  <si>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</si>
  <si>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</si>
  <si>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</si>
  <si>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</si>
  <si>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</si>
  <si>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</si>
  <si>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</si>
  <si>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</si>
  <si>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</si>
  <si>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</si>
  <si>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</si>
  <si>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</si>
  <si>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</si>
  <si>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</si>
  <si>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</si>
  <si>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</si>
  <si>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</si>
  <si>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</si>
  <si>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</si>
  <si>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</si>
  <si>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</si>
  <si>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</si>
  <si>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</si>
  <si>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</si>
  <si>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</si>
  <si>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</si>
  <si>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</si>
  <si>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</si>
  <si>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</si>
  <si>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</si>
  <si>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</si>
  <si>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</si>
  <si>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</si>
  <si>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</si>
  <si>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</si>
  <si>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</si>
  <si>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</si>
  <si>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</si>
  <si>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</si>
  <si>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</si>
  <si>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</si>
  <si>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</si>
  <si>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</si>
  <si>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</si>
  <si>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</si>
  <si>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</si>
  <si>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</si>
  <si>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</si>
  <si>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</si>
  <si>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</si>
  <si>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</si>
  <si>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</si>
  <si>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</si>
  <si>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</si>
  <si>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</si>
  <si>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</si>
  <si>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</si>
  <si>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</si>
  <si>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</si>
  <si>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</si>
  <si>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</si>
  <si>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</si>
  <si>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</si>
  <si>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</si>
  <si>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</si>
  <si>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</si>
  <si>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</si>
  <si>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</si>
  <si>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</si>
  <si>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</si>
  <si>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</si>
  <si>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</si>
  <si>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</si>
  <si>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</si>
  <si>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</si>
  <si>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</si>
  <si>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</si>
  <si>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</si>
  <si>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</si>
  <si>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</si>
  <si>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</si>
  <si>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</si>
  <si>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</si>
  <si>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</si>
  <si>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</si>
  <si>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</si>
  <si>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</si>
  <si>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</si>
  <si>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</si>
  <si>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</si>
  <si>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</si>
  <si>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</si>
  <si>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</si>
  <si>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</si>
  <si>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</si>
  <si>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</si>
  <si>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</si>
  <si>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</si>
  <si>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</si>
  <si>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</si>
  <si>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</si>
  <si>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</si>
  <si>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</si>
  <si>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</si>
  <si>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</si>
  <si>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</si>
  <si>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</si>
  <si>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</si>
  <si>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</si>
  <si>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</si>
  <si>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</si>
  <si>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</si>
  <si>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</si>
  <si>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</si>
  <si>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</si>
  <si>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</si>
  <si>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</si>
  <si>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</si>
  <si>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</si>
  <si>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</si>
  <si>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</si>
  <si>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</si>
  <si>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</si>
  <si>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</si>
  <si>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</si>
  <si>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</si>
  <si>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</si>
  <si>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</si>
  <si>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</si>
  <si>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</si>
  <si>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</si>
  <si>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</si>
  <si>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</si>
  <si>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</si>
  <si>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</si>
  <si>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</si>
  <si>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</si>
  <si>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</si>
  <si>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</si>
  <si>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</si>
  <si>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</si>
  <si>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</si>
  <si>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</si>
  <si>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</si>
  <si>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</si>
  <si>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</si>
  <si>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</si>
  <si>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</si>
  <si>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</si>
  <si>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</si>
  <si>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</si>
  <si>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</si>
  <si>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</si>
  <si>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</si>
  <si>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</si>
  <si>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</si>
  <si>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</si>
  <si>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</si>
  <si>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</si>
  <si>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</si>
  <si>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</si>
  <si>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</si>
  <si>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</si>
  <si>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</si>
  <si>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</si>
  <si>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</si>
  <si>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</si>
  <si>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</si>
  <si>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</si>
  <si>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</si>
  <si>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</si>
  <si>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</si>
  <si>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</si>
  <si>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</si>
  <si>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</si>
  <si>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</si>
  <si>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</si>
  <si>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</si>
  <si>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</si>
  <si>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</si>
  <si>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</si>
  <si>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</si>
  <si>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</si>
  <si>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</si>
  <si>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</si>
  <si>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</si>
  <si>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</si>
  <si>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</si>
  <si>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</si>
  <si>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</si>
  <si>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</si>
  <si>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</si>
  <si>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</si>
  <si>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</si>
  <si>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</si>
  <si>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</si>
  <si>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</si>
  <si>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</si>
  <si>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</si>
  <si>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</si>
  <si>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</si>
  <si>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</si>
  <si>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</si>
  <si>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</si>
  <si>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</si>
  <si>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</si>
  <si>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</si>
  <si>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</si>
  <si>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</si>
  <si>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</si>
  <si>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</si>
  <si>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</si>
  <si>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</si>
  <si>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</si>
  <si>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</si>
  <si>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</si>
  <si>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</si>
  <si>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</si>
  <si>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</si>
  <si>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</si>
  <si>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</si>
  <si>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</si>
  <si>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</si>
  <si>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</si>
  <si>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</si>
  <si>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</si>
  <si>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</si>
  <si>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</si>
  <si>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</si>
  <si>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</si>
  <si>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</si>
  <si>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</si>
  <si>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</si>
  <si>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</si>
  <si>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</si>
  <si>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</si>
  <si>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</si>
  <si>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</si>
  <si>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</si>
  <si>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</si>
  <si>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</si>
  <si>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</si>
  <si>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</si>
  <si>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</si>
  <si>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</si>
  <si>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</si>
  <si>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</si>
  <si>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</si>
  <si>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</si>
  <si>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</si>
  <si>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</si>
  <si>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</si>
  <si>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</si>
  <si>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</si>
  <si>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</si>
  <si>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</si>
  <si>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</si>
  <si>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</si>
  <si>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</si>
  <si>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</si>
  <si>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</si>
  <si>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</si>
  <si>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</si>
  <si>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</si>
  <si>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</si>
  <si>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</si>
  <si>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</si>
  <si>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</si>
  <si>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</si>
  <si>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</si>
  <si>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</si>
  <si>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</si>
  <si>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</si>
  <si>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</si>
  <si>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</si>
  <si>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</si>
  <si>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</si>
  <si>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</si>
  <si>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</si>
  <si>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</si>
  <si>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</si>
  <si>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</si>
  <si>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</si>
  <si>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</si>
  <si>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</si>
  <si>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</si>
  <si>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</si>
  <si>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</si>
  <si>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</si>
  <si>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</si>
  <si>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</si>
  <si>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</si>
  <si>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</si>
  <si>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</si>
  <si>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</si>
  <si>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</si>
  <si>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</si>
  <si>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</si>
  <si>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</si>
  <si>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</si>
  <si>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</si>
  <si>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</si>
  <si>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</si>
  <si>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</si>
  <si>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</si>
  <si>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</si>
  <si>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</si>
  <si>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</si>
  <si>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</si>
  <si>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</si>
  <si>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</si>
  <si>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</si>
  <si>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</si>
  <si>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</si>
  <si>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</si>
  <si>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</si>
  <si>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</si>
  <si>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</si>
  <si>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</si>
  <si>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</si>
  <si>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</si>
  <si>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</si>
  <si>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</si>
  <si>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</si>
  <si>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</si>
  <si>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</si>
  <si>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</si>
  <si>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</si>
  <si>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</si>
  <si>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</si>
  <si>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</si>
  <si>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</si>
  <si>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</si>
  <si>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</si>
  <si>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</si>
  <si>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</si>
  <si>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</si>
  <si>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</si>
  <si>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</si>
  <si>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</si>
  <si>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</si>
  <si>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</si>
  <si>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</si>
  <si>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</si>
  <si>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</si>
  <si>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</si>
  <si>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</si>
  <si>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</si>
  <si>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</si>
  <si>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</si>
  <si>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</si>
  <si>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</si>
  <si>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</si>
  <si>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</si>
  <si>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</si>
  <si>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</si>
  <si>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</si>
  <si>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</si>
  <si>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</si>
  <si>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</si>
  <si>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</si>
  <si>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</si>
  <si>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</si>
  <si>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</si>
  <si>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</si>
  <si>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</si>
  <si>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</si>
  <si>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</si>
  <si>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</si>
  <si>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</si>
  <si>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</si>
  <si>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</si>
  <si>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</si>
  <si>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</si>
  <si>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</si>
  <si>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</si>
  <si>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</si>
  <si>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</si>
  <si>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</si>
  <si>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</si>
  <si>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</si>
  <si>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</si>
  <si>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</si>
  <si>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</si>
  <si>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</si>
  <si>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</si>
  <si>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</si>
  <si>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</si>
  <si>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</si>
  <si>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</si>
  <si>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</si>
  <si>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</si>
  <si>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</si>
  <si>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</si>
  <si>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</si>
  <si>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</si>
  <si>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</si>
  <si>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</si>
  <si>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</si>
  <si>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</si>
  <si>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</si>
  <si>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</si>
  <si>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</si>
  <si>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</si>
  <si>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</si>
  <si>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</si>
  <si>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</si>
  <si>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</si>
  <si>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</si>
  <si>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</si>
  <si>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</si>
  <si>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</si>
  <si>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</si>
  <si>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</si>
  <si>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</si>
  <si>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</si>
  <si>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</si>
  <si>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</si>
  <si>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</si>
  <si>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</si>
  <si>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</si>
  <si>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</si>
  <si>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</si>
  <si>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</si>
  <si>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</si>
  <si>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</si>
  <si>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</si>
  <si>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</si>
  <si>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</si>
  <si>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</si>
  <si>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</si>
  <si>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</si>
  <si>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</si>
  <si>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</si>
  <si>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</si>
  <si>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</si>
  <si>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</si>
  <si>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</si>
  <si>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</si>
  <si>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</si>
  <si>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</si>
  <si>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</si>
  <si>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</si>
  <si>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</si>
  <si>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</si>
  <si>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</si>
  <si>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</si>
  <si>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</si>
  <si>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</si>
  <si>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</si>
  <si>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</si>
  <si>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</si>
  <si>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</si>
  <si>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</si>
  <si>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</si>
  <si>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</si>
  <si>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</si>
  <si>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</si>
  <si>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</si>
  <si>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</si>
  <si>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</si>
  <si>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</si>
  <si>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</si>
  <si>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</si>
  <si>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</si>
  <si>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</si>
  <si>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</si>
  <si>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</si>
  <si>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</si>
  <si>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</si>
  <si>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</si>
  <si>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</si>
  <si>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</si>
  <si>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</si>
  <si>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</si>
  <si>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</si>
  <si>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</si>
  <si>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</si>
  <si>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</si>
  <si>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</si>
  <si>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</si>
  <si>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</si>
  <si>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</si>
  <si>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</si>
  <si>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</si>
  <si>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</si>
  <si>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</si>
  <si>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</si>
  <si>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</si>
  <si>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</si>
  <si>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</si>
  <si>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</si>
  <si>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</si>
  <si>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</si>
  <si>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</si>
  <si>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</si>
  <si>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</si>
  <si>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</si>
  <si>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</si>
  <si>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</si>
  <si>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</si>
  <si>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</si>
  <si>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</si>
  <si>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</si>
  <si>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</si>
  <si>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</si>
  <si>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</si>
  <si>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</si>
  <si>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</si>
  <si>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</si>
  <si>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</si>
  <si>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</si>
  <si>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</si>
  <si>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</si>
  <si>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</si>
  <si>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</si>
  <si>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</si>
  <si>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</si>
  <si>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</si>
  <si>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</si>
  <si>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</si>
  <si>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</si>
  <si>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</si>
  <si>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</si>
  <si>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</si>
  <si>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</si>
  <si>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</si>
  <si>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</si>
  <si>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</si>
  <si>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</si>
  <si>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</si>
  <si>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</si>
  <si>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</si>
  <si>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</si>
  <si>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</si>
  <si>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</si>
  <si>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</si>
  <si>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</si>
  <si>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</si>
  <si>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</si>
  <si>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</si>
  <si>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</si>
  <si>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</si>
  <si>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</si>
  <si>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</si>
  <si>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</si>
  <si>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</si>
  <si>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</si>
  <si>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</si>
  <si>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</si>
  <si>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</si>
  <si>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</si>
  <si>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</si>
  <si>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</si>
  <si>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</si>
  <si>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</si>
  <si>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</si>
  <si>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</si>
  <si>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</si>
  <si>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</si>
  <si>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</si>
  <si>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</si>
  <si>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</si>
  <si>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</si>
  <si>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</si>
  <si>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</si>
  <si>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</si>
  <si>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</si>
  <si>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</si>
  <si>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</si>
  <si>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</si>
  <si>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</si>
  <si>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</si>
  <si>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</si>
  <si>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</si>
  <si>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</si>
  <si>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</si>
  <si>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</si>
  <si>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</si>
  <si>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</si>
  <si>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</si>
  <si>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</si>
  <si>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</si>
  <si>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</si>
  <si>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</si>
  <si>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</si>
  <si>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</si>
  <si>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</si>
  <si>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</si>
  <si>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</si>
  <si>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</si>
  <si>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</si>
  <si>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</si>
  <si>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</si>
  <si>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</si>
  <si>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</si>
  <si>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</si>
  <si>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</si>
  <si>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</si>
  <si>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</si>
  <si>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</si>
  <si>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</si>
  <si>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</si>
  <si>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</si>
  <si>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</si>
  <si>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</si>
  <si>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</si>
  <si>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</si>
  <si>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</si>
  <si>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</si>
  <si>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</si>
  <si>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</si>
  <si>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</si>
  <si>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</si>
  <si>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</si>
  <si>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</si>
  <si>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</si>
  <si>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</si>
  <si>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</si>
  <si>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</si>
  <si>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</si>
  <si>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</si>
  <si>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</si>
  <si>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</si>
  <si>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</si>
  <si>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</si>
  <si>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</si>
  <si>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</si>
  <si>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</si>
  <si>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</si>
  <si>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</si>
  <si>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</si>
  <si>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</si>
  <si>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</si>
  <si>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</si>
  <si>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</si>
  <si>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</si>
  <si>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</si>
  <si>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</si>
  <si>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</si>
  <si>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</si>
  <si>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</si>
  <si>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</si>
  <si>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</si>
  <si>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</si>
  <si>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</si>
  <si>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</si>
  <si>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</si>
  <si>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</si>
  <si>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</si>
  <si>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</si>
  <si>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</si>
  <si>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</si>
  <si>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</si>
  <si>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</si>
  <si>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</si>
  <si>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</si>
  <si>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</si>
  <si>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</si>
  <si>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</si>
  <si>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</si>
  <si>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</si>
  <si>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</si>
  <si>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</si>
  <si>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</si>
  <si>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</si>
  <si>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</si>
  <si>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</si>
  <si>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</si>
  <si>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</si>
  <si>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</si>
  <si>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</si>
  <si>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</si>
  <si>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</si>
  <si>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</si>
  <si>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</si>
  <si>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</si>
  <si>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</si>
  <si>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</si>
  <si>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</si>
  <si>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</si>
  <si>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</si>
  <si>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</si>
  <si>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</si>
  <si>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</si>
  <si>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</si>
  <si>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</si>
  <si>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</si>
  <si>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</si>
  <si>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</si>
  <si>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</si>
  <si>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</si>
  <si>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</si>
  <si>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</si>
  <si>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</si>
  <si>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</si>
  <si>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</si>
  <si>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</si>
  <si>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</si>
  <si>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</si>
  <si>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</si>
  <si>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</si>
  <si>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</si>
  <si>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</si>
  <si>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</si>
  <si>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</si>
  <si>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</si>
  <si>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</si>
  <si>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</si>
  <si>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</si>
  <si>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</si>
  <si>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</si>
  <si>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</si>
  <si>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</si>
  <si>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</si>
  <si>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</si>
  <si>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</si>
  <si>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</si>
  <si>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</si>
  <si>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</si>
  <si>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</si>
  <si>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</si>
  <si>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</si>
  <si>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</si>
  <si>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</si>
  <si>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</si>
  <si>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</si>
  <si>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</si>
  <si>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</si>
  <si>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</si>
  <si>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</si>
  <si>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</si>
  <si>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</si>
  <si>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</si>
  <si>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</si>
  <si>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</si>
  <si>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</si>
  <si>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</si>
  <si>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</si>
  <si>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</si>
  <si>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</si>
  <si>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</si>
  <si>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</si>
  <si>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</si>
  <si>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</si>
  <si>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</si>
  <si>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</si>
  <si>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</si>
  <si>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</si>
  <si>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</si>
  <si>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</si>
  <si>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</si>
  <si>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</si>
  <si>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</si>
  <si>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</si>
  <si>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</si>
  <si>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</si>
  <si>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</si>
  <si>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</si>
  <si>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</si>
  <si>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</si>
  <si>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</si>
  <si>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</si>
  <si>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</si>
  <si>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</si>
  <si>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</si>
  <si>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</si>
  <si>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</si>
  <si>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</si>
  <si>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</si>
  <si>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</si>
  <si>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</si>
  <si>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</si>
  <si>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</si>
  <si>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</si>
  <si>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</si>
  <si>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</si>
  <si>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</si>
  <si>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</si>
  <si>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</si>
  <si>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</si>
  <si>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</si>
  <si>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</si>
  <si>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</si>
  <si>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</si>
  <si>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</si>
  <si>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</si>
  <si>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</si>
  <si>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</si>
  <si>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</si>
  <si>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</si>
  <si>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</si>
  <si>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</si>
  <si>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</si>
  <si>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</si>
  <si>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</si>
  <si>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</si>
  <si>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</si>
  <si>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</si>
  <si>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</si>
  <si>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</si>
  <si>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</si>
  <si>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</si>
  <si>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</si>
  <si>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</si>
  <si>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</si>
  <si>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</si>
  <si>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</si>
  <si>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</si>
  <si>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</si>
  <si>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</si>
  <si>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</si>
  <si>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</si>
  <si>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</si>
  <si>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</si>
  <si>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</si>
  <si>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</si>
  <si>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</si>
  <si>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</si>
  <si>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</si>
  <si>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</si>
  <si>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</si>
  <si>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</si>
  <si>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</si>
  <si>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</si>
  <si>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</si>
  <si>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</si>
  <si>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</si>
  <si>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</si>
  <si>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</si>
  <si>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</si>
  <si>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</si>
  <si>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</si>
  <si>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</si>
  <si>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</si>
  <si>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</si>
  <si>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</si>
  <si>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</si>
  <si>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</si>
  <si>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</si>
  <si>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</si>
  <si>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</si>
  <si>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</si>
  <si>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</si>
  <si>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</si>
  <si>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</si>
  <si>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</si>
  <si>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</si>
  <si>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</si>
  <si>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</si>
  <si>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</si>
  <si>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</si>
  <si>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</si>
  <si>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</si>
  <si>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</si>
  <si>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</si>
  <si>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</si>
  <si>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</si>
  <si>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</si>
  <si>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</si>
  <si>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</si>
  <si>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</si>
  <si>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</si>
  <si>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</si>
  <si>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</si>
  <si>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</si>
  <si>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</si>
  <si>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</si>
  <si>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</si>
  <si>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</si>
  <si>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</si>
  <si>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</si>
  <si>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</si>
  <si>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</si>
  <si>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</si>
  <si>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</si>
  <si>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</si>
  <si>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</si>
  <si>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</si>
  <si>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</si>
  <si>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20 Min</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</si>
  <si>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</si>
  <si>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</si>
  <si>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</si>
  <si>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</si>
  <si>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</si>
  <si>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</si>
  <si>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</si>
  <si>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</si>
  <si>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</si>
  <si>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</si>
  <si>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</si>
  <si>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EM Team on the way ETA: 90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</si>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</sst>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324.87909629629576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0.13932777777517913</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9.9350925927865319E-2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8.2568518519110512E-2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45987.827522222222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45987.827522222222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45987.827522222222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45987.827522222222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45987.827522222222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45987.827522222222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45987.827522222222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45987.827522222222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45987.827522222222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45987.827522222222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45987.827522222222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45987.827522222222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45987.827522222222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45987.827522222222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45987.827522222222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45987.827522222222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45987.827522222222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45987.827522222222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45987.827522222222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45987.827522222222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45987.827522222222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45987.827522222222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45987.827522222222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45987.827522222222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45987.827522222222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45987.827522222222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45987.827522222222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45987.827522222222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45987.827522222222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45987.827522222222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45987.827522222222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45987.827522222222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45987.827522222222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45987.827522222222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45987.827522222222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45987.827522222222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45987.827522222222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45987.827522222222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45987.827522222222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45987.827522222222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45987.827522222222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45987.827522222222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45987.827522222222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45987.827522222222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45987.827522222222</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162.82768425926042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3.4401032407404273</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45987.827522222222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45987.827522222222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45987.827522222222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45987.827522222222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45987.827522222222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45987.827522222222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45987.827522222222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45987.827522222222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45987.827522222222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45987.827522222222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45987.827522222222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45987.827522222222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45987.827522222222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45987.827522222222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45987.827522222222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45987.827522222222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45987.827522222222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45987.827522222222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45987.827522222222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45987.827522222222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45987.827522222222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45987.827522222222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45987.827522222222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45987.827522222222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45987.827522222222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45987.827522222222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45987.827522222222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45987.827522222222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45987.827522222222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45987.827522222222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45987.827522222222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45987.827522222222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45987.827522222222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45987.827522222222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45987.827522222222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45987.827522222222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45987.827522222222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45987.827522222222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45987.827522222222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45987.827522222222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45987.827522222222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45987.827522222222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45987.827522222222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45987.827522222222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45987.827522222222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45987.827522222222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45987.827522222222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45987.827522222222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45987.827522222222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45987.827522222222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45987.827522222222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45987.827522222222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45987.827522222222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45987.827522222222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45987.827522222222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45987.827522222222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45987.827522222222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45987.827522222222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45987.827522222222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45987.827522222222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45987.827522222222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45987.827522222222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45987.827522222222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45987.827522222222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45987.827522222222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45987.827522222222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45987.827522222222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45987.827522222222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45987.827522222222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45987.827522222222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45987.827522222222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45987.827522222222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45987.827522222222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45987.827522222222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45987.827522222222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45987.827522222222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45987.827522222222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45987.827522222222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45987.827522222222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45987.827522222222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45987.827522222222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45987.827522222222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45987.827522222222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45987.827522222222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45987.827522222222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45987.827522222222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45987.827522222222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45987.827522222222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45987.827522222222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45987.827522222222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45987.827522222222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45987.827522222222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45987.827522222222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45987.827522222222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45987.827522222222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45987.827522222222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45987.827522222222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45987.827522222222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45987.827522222222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45987.827522222222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45987.827522222222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45987.827522222222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45987.827522222222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45987.827522222222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45987.827522222222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45987.827522222222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45987.827522222222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45987.827522222222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45987.827522222222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45987.827522222222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45987.827522222222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45987.827522222222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45987.827522222222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45987.827522222222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45987.827522222222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45987.827522222222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45987.827522222222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45987.827522222222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45987.827522222222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45987.827522222222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45987.827522222222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45987.827522222222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45987.827522222222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45987.827522222222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45987.827522222222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45987.827522222222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45987.827522222222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45987.827522222222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45987.827522222222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45987.827522222222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45987.827522222222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45987.827522222222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45987.827522222222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45987.827522222222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45987.827522222222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45987.827522222222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45987.827522222222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45987.827522222222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45987.827522222222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45987.827522222222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45987.827522222222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45987.827522222222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45987.827522222222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45987.827522222222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45987.827522222222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45987.827522222222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45987.827522222222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45987.827522222222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45987.827522222222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45987.827522222222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45987.827522222222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45987.827522222222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45987.827522222222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45987.827522222222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45987.827522222222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45987.827522222222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45987.827522222222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45987.827522222222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45987.827522222222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45987.827522222222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45987.827522222222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45987.827522222222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45987.827522222222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45987.827522222222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45987.827522222222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45987.827522222222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45987.827522222222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45987.827522222222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45987.827522222222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45987.827522222222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45987.827522222222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45987.827522222222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45987.827522222222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45987.827522222222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45987.827522222222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45987.827522222222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45987.827522222222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45987.827522222222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45987.827522222222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45987.827522222222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45987.827522222222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45987.827522222222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45987.827522222222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45987.827522222222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45987.827522222222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45987.827522222222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45987.827522222222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45987.827522222222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45987.827522222222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45987.827522222222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45987.827522222222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45987.827522222222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45987.827522222222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45987.827522222222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45987.827522222222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45987.827522222222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45987.827522222222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45987.827522222222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45987.827522222222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45987.827522222222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45987.827522222222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45987.827522222222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45987.827522222222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45987.827522222222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45987.827522222222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45987.827522222222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45987.827522222222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45987.827522222222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45987.827522222222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45987.827522222222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45987.827522222222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45987.827522222222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45987.827522222222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45987.827522222222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45987.827522222222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45987.827522222222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45987.827522222222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45987.827522222222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45987.827522222222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45987.827522222222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45987.827522222222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45987.827522222222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45987.827522222222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45987.827522222222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45987.827522222222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45987.827522222222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45987.827522222222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45987.827522222222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45987.827522222222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45987.827522222222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45987.827522222222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45987.827522222222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45987.827522222222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45987.827522222222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45987.827522222222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45987.827522222222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45987.827522222222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45987.827522222222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45987.827522222222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45987.827522222222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45987.827522222222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45987.827522222222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45987.827522222222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45987.827522222222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45987.827522222222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45987.827522222222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45987.827522222222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45987.827522222222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45987.827522222222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45987.827522222222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45987.827522222222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45987.827522222222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45987.827522222222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45987.827522222222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45987.827522222222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45987.827522222222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45987.827522222222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45987.827522222222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45987.827522222222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45987.827522222222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45987.827522222222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45987.827522222222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45987.827522222222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45987.827522222222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45987.827522222222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45987.827522222222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45987.827522222222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45987.827522222222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45987.827522222222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45987.827522222222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45987.827522222222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45987.827522222222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45987.827522222222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45987.827522222222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45987.827522222222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45987.827522222222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45987.827522222222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45987.827522222222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45987.827522222222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45987.827522222222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45987.827522222222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45987.827522222222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45987.827522222222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45987.827522222222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45987.827522222222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45987.827522222222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45987.827522222222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45987.827522222222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45987.827522222222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45987.827522222222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45987.827522222222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45987.827522222222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45987.827522222222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45987.827522222222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45987.827522222222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45987.827522222222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45987.827522222222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45987.827522222222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45987.827522222222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45987.827522222222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45987.827522222222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45987.827522222222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45987.827522222222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45987.827522222222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45987.827522222222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45987.827522222222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45987.827522222222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45987.827522222222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45987.827522222222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45987.827522222222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45987.827522222222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45987.827522222222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45987.827522222222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45987.827522222222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45987.827522222222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45987.827522222222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45987.827522222222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45987.827522222222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45987.827522222222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45987.827522222222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45987.827522222222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45987.827522222222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45987.827522222222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45987.827522222222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45987.827522222222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45987.827522222222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45987.827522222222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45987.827522222222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45987.827522222222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45987.827522222222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45987.827522222222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45987.827522222222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45987.827522222222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45987.827522222222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45987.827522222222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45987.827522222222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45987.827522222222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45987.827522222222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45987.827522222222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45987.827522222222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45987.827522222222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45987.827522222222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45987.827522222222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45987.827522222222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45987.827522222222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45987.827522222222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45987.827522222222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45987.827522222222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45987.827522222222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45987.827522222222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45987.827522222222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45987.827522222222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45987.827522222222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45987.827522222222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45987.827522222222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45987.827522222222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45987.827522222222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45987.827522222222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45987.827522222222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45987.827522222222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45987.827522222222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45987.827522222222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45987.827522222222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45987.827522222222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45987.827522222222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45987.827522222222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45987.827522222222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45987.827522222222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45987.827522222222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45987.827522222222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45987.827522222222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45987.827522222222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45987.827522222222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45987.827522222222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45987.827522222222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45987.827522222222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45987.827522222222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45987.827522222222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45987.827522222222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45987.827522222222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45987.827522222222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45987.827522222222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45987.827522222222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45987.827522222222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45987.827522222222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45987.827522222222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45987.827522222222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45987.827522222222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45987.827522222222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45987.827522222222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45987.827522222222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45987.827522222222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45987.827522222222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45987.827522222222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45987.827522222222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45987.827522222222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45987.827522222222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45987.827522222222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45987.827522222222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45987.827522222222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45987.827522222222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45987.827522222222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45987.827522222222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45987.827522222222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45987.827522222222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45987.827522222222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45987.827522222222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45987.827522222222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45987.827522222222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45987.827522222222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45987.827522222222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45987.827522222222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45987.827522222222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45987.827522222222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45987.827522222222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45987.827522222222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45987.827522222222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45987.827522222222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45987.827522222222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45987.827522222222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45987.827522222222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45987.827522222222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45987.827522222222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45987.827522222222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45987.827522222222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45987.827522222222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45987.827522222222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45987.827522222222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45987.827522222222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45987.827522222222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45987.827522222222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45987.827522222222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45987.827522222222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45987.827522222222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45987.827522222222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45987.827522222222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45987.827522222222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45987.827522222222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45987.827522222222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45987.827522222222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45987.827522222222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45987.827522222222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45987.827522222222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45987.827522222222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45987.827522222222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45987.827522222222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45987.827522222222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45987.827522222222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45987.827522222222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45987.827522222222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45987.827522222222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45987.827522222222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45987.827522222222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45987.827522222222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45987.827522222222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45987.827522222222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45987.827522222222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45987.827522222222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45987.827522222222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45987.827522222222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45987.827522222222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45987.827522222222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45987.827522222222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45987.827522222222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45987.827522222222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45987.827522222222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45987.827522222222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45987.827522222222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45987.827522222222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45987.827522222222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45987.827522222222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45987.827522222222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45987.827522222222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45987.827522222222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45987.827522222222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45987.827522222222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45987.827522222222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45987.827522222222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45987.827522222222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45987.827522222222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45987.827522222222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45987.827522222222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45987.827522222222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45987.827522222222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45987.827522222222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45987.827522222222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45987.827522222222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45987.827522222222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45987.827522222222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45987.827522222222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45987.827522222222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45987.827522222222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45987.827522222222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45987.827522222222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45987.827522222222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45987.827522222222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45987.827522222222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45987.827522222222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45987.827522222222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45987.827522222222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45987.827522222222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45987.827522222222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45987.827522222222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45987.827522222222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45987.827522222222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45987.827522222222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45987.827522222222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45987.827522222222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45987.827522222222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45987.827522222222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45987.827522222222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45987.827522222222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45987.827522222222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45987.827522222222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45987.827522222222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45987.827522222222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45987.827522222222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45987.827522222222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45987.827522222222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45987.827522222222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45987.827522222222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45987.827522222222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45987.827522222222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45987.827522222222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45987.827522222222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45987.827522222222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45987.827522222222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45987.827522222222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45987.827522222222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45987.827522222222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45987.827522222222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45987.827522222222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45987.827522222222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45987.827522222222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45987.827522222222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45987.827522222222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45987.827522222222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45987.827522222222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45987.827522222222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45987.827522222222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45987.827522222222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45987.827522222222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45987.827522222222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45987.827522222222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45987.827522222222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45987.827522222222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45987.827522222222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45987.827522222222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45987.827522222222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45987.827522222222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45987.827522222222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45987.827522222222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45987.827522222222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45987.827522222222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45987.827522222222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45987.827522222222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45987.827522222222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45987.827522222222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45987.827522222222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45987.827522222222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45987.827522222222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45987.827522222222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45987.827522222222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45987.827522222222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45987.827522222222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45987.827522222222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45987.827522222222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45987.827522222222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45987.827522222222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45987.827522222222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45987.827522222222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45987.827522222222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45987.827522222222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45987.827522222222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45987.827522222222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45987.827522222222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45987.827522222222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45987.827522222222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45987.827522222222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45987.827522222222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45987.827522222222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45987.827522222222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45987.827522222222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45987.827522222222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45987.827522222222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45987.827522222222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45987.827522222222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45987.827522222222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45987.827522222222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45987.827522222222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45987.827522222222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45987.827522222222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45987.827522222222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45987.827522222222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45987.827522222222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45987.827522222222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45987.827522222222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45987.827522222222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45987.827522222222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45987.827522222222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45987.827522222222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45987.827522222222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45987.827522222222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45987.827522222222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45987.827522222222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45987.827522222222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45987.827522222222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45987.827522222222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45987.827522222222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45987.827522222222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45987.827522222222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45987.827522222222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45987.827522222222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45987.827522222222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45987.827522222222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45987.827522222222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45987.827522222222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45987.827522222222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45987.827522222222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45987.827522222222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45987.827522222222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45987.827522222222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45987.827522222222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45987.827522222222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45987.827522222222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45987.827522222222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45987.827522222222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45987.827522222222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45987.827522222222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45987.827522222222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45987.827522222222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45987.827522222222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45987.827522222222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45987.827522222222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45987.827522222222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45987.827522222222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45987.827522222222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45987.827522222222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45987.827522222222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45987.827522222222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45987.827522222222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45987.827522222222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45987.827522222222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45987.827522222222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45987.827522222222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45987.827522222222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45987.827522222222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45987.827522222222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45987.827522222222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45987.827522222222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45987.827522222222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45987.827522222222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45987.827522222222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45987.827522222222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45987.827522222222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45987.827522222222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45987.827522222222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45987.827522222222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45987.827522222222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45987.827522222222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45987.827522222222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45987.827522222222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45987.827522222222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45987.827522222222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45987.827522222222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45987.827522222222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45987.827522222222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45987.827522222222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45987.827522222222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45987.827522222222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45987.827522222222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45987.827522222222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45987.827522222222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45987.827522222222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45987.827522222222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45987.827522222222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45987.827522222222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45987.827522222222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45987.827522222222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45987.827522222222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45987.827522222222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45987.827522222222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45987.827522222222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45987.827522222222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45987.827522222222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45987.827522222222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45987.827522222222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45987.827522222222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45987.827522222222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45987.827522222222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45987.827522222222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45987.827522222222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45987.827522222222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45987.827522222222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45987.827522222222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45987.827522222222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45987.827522222222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45987.827522222222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45987.827522222222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45987.827522222222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45987.827522222222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45987.827522222222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45987.827522222222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45987.827522222222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45987.827522222222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45987.827522222222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45987.827522222222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45987.827522222222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45987.827522222222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45987.827522222222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45987.827522222222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45987.827522222222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45987.827522222222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45987.827522222222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45987.827522222222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45987.827522222222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45987.827522222222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45987.827522222222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45987.827522222222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45987.827522222222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45987.827522222222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45987.827522222222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45987.827522222222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45987.827522222222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45987.827522222222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45987.827522222222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45987.827522222222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45987.827522222222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45987.827522222222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45987.827522222222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45987.827522222222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45987.827522222222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45987.827522222222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45987.827522222222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45987.827522222222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45987.827522222222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45987.827522222222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45987.827522222222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45987.827522222222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45987.827522222222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45987.827522222222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45987.827522222222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45987.827522222222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45987.827522222222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45987.827522222222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45987.827522222222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45987.827522222222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45987.827522222222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45987.827522222222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45987.827522222222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45987.827522222222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45987.827522222222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45987.827522222222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45987.827522222222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45987.827522222222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45987.827522222222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45987.827522222222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45987.827522222222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45987.827522222222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45987.827522222222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45987.827522222222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45987.827522222222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45987.827522222222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45987.827522222222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45987.827522222222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45987.827522222222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45987.827522222222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45987.827522222222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45987.827522222222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45987.827522222222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45987.827522222222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45987.827522222222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45987.827522222222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45987.827522222222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45987.827522222222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45987.827522222222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45987.827522222222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45987.827522222222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45987.827522222222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45987.827522222222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45987.827522222222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45987.827522222222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45987.827522222222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45987.827522222222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45987.827522222222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45987.827522222222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45987.827522222222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45987.827522222222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45987.827522222222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45987.827522222222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45987.827522222222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45987.827522222222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45987.827522222222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45987.827522222222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45987.827522222222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45987.827522222222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45987.827522222222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45987.827522222222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45987.827522222222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45987.827522222222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45987.827522222222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45987.827522222222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45987.827522222222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45987.827522222222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45987.827522222222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45987.827522222222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45987.827522222222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45987.827522222222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45987.827522222222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45987.827522222222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45987.827522222222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45987.827522222222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45987.827522222222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45987.827522222222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45987.827522222222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45987.827522222222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45987.827522222222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45987.827522222222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45987.827522222222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45987.827522222222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45987.827522222222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45987.827522222222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45987.827522222222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45987.827522222222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45987.827522222222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45987.827522222222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45987.827522222222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45987.827522222222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45987.827522222222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45987.827522222222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45987.827522222222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45987.827522222222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45987.827522222222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45987.827522222222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45987.827522222222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45987.827522222222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45987.827522222222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45987.827522222222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45987.827522222222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45987.827522222222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45987.827522222222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45987.827522222222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45987.827522222222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45987.827522222222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45987.827522222222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45987.827522222222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45987.827522222222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45987.827522222222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45987.827522222222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45987.827522222222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45987.827522222222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45987.827522222222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45987.827522222222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45987.827522222222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45987.827522222222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45987.827522222222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45987.827522222222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45987.827522222222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45987.827522222222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45987.827522222222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45987.827522222222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45987.827522222222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45987.827522222222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45987.827522222222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45987.827522222222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45987.827522222222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45987.827522222222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45987.827522222222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45987.827522222222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45987.827522222222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45987.827522222222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45987.827522222222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45987.827522222222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45987.827522222222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45987.827522222222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45987.827522222222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45987.827522222222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45987.827522222222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45987.827522222222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45987.827522222222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45987.827522222222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45987.827522222222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45987.827522222222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45987.827522222222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45987.827522222222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45987.827522222222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45987.827522222222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45987.827522222222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45987.827522222222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45987.827522222222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45987.827522222222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45987.827522222222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45987.827522222222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45987.827522222222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45987.827522222222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45987.827522222222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45987.827522222222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45987.827522222222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45987.827522222222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45987.827522222222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45987.827522222222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45987.827522222222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45987.827522222222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45987.827522222222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45987.827522222222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45987.827522222222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45987.827522222222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45987.827522222222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45987.827522222222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45987.827522222222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45987.827522222222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45987.827522222222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45987.827522222222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45987.827522222222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45987.827522222222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45987.827522222222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45987.827522222222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45987.827522222222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45987.827522222222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45987.827522222222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45987.827522222222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45987.827522222222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45987.827522222222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45987.827522222222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45987.827522222222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45987.827522222222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45987.827522222222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45987.827522222222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45987.827522222222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45987.827522222222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45987.827522222222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45987.827522222222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45987.827522222222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45987.827522222222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45987.827522222222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45987.827522222222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45987.827522222222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45987.827522222222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45987.827522222222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45987.827522222222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45987.827522222222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45987.827522222222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45987.827522222222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45987.827522222222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45987.827522222222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45987.827522222222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45987.827522222222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45987.827522222222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45987.827522222222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45987.827522222222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45987.827522222222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45987.827522222222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45987.827522222222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45987.827522222222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45987.827522222222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45987.827522222222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45987.827522222222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45987.827522222222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45987.827522222222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45987.827522222222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45987.827522222222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45987.827522222222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45987.827522222222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45987.827522222222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45987.827522222222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45987.827522222222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45987.827522222222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45987.827522222222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45987.827522222222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45987.827522222222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45987.827522222222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45987.827522222222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45987.827522222222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45987.827522222222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45987.827522222222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45987.827522222222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45987.827522222222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45987.827522222222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45987.827522222222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45987.827522222222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45987.827522222222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45987.827522222222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45987.827522222222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45987.827522222222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45987.827522222222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45987.827522222222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45987.827522222222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45987.827522222222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45987.827522222222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45987.827522222222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45987.827522222222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45987.827522222222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45987.827522222222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45987.827522222222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45987.827522222222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45987.827522222222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45987.827522222222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45987.827522222222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45987.827522222222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45987.827522222222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45987.827522222222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45987.827522222222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45987.827522222222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45987.827522222222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45987.827522222222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45987.827522222222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45987.827522222222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45987.827522222222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45987.827522222222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45987.827522222222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45987.827522222222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45987.827522222222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45987.827522222222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45987.827522222222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45987.827522222222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45987.827522222222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45987.827522222222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45987.827522222222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45987.827522222222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45987.827522222222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45987.827522222222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45987.827522222222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45987.827522222222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45987.827522222222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45987.827522222222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45987.827522222222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45987.827522222222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45987.827522222222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45987.827522222222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45987.827522222222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45987.827522222222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45987.827522222222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45987.827522222222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45987.827522222222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45987.827522222222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45987.827522222222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45987.827522222222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45987.827522222222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45987.827522222222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45987.827522222222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45987.827522222222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45987.827522222222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45987.827522222222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45987.827522222222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45987.827522222222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45987.827522222222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45987.827522222222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45987.827522222222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45987.827522222222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45987.827522222222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45987.827522222222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45987.827522222222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284.34680462962569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4.6171296271495521E-3</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2.6495370402699336E-3</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45987.827522222222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45987.827522222222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45987.827522222222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45987.827522222222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45987.827522222222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45987.827522222222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45987.827522222222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45987.827522222222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45987.827522222222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45987.827522222222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45987.827522222222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45987.827522222222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45987.827522222222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45987.827522222222</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45987.827522222222</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45987.827522222222</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45987.827522222222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45987.827522222222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45987.827522222222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45987.827522222222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45987.827522222222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45987.827522222222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45987.827522222222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45987.827522222222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45987.827522222222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45987.827522222222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45987.827522222222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45987.827522222222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45987.827522222222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45987.827522222222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45987.827522222222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45987.827522222222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45987.827522222222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45987.827522222222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45987.827522222222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45987.827522222222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45987.827522222222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45987.827522222222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45987.827522222222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45987.827522222222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45987.827522222222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45987.827522222222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45987.827522222222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45987.827522222222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45987.827522222222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45987.827522222222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45987.827522222222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45987.827522222222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45987.827522222222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45987.827522222222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45987.827522222222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45987.827522222222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45987.827522222222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45987.827522222222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45987.827522222222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45987.827522222222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45987.827522222222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45987.827522222222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45987.827522222222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45987.827522222222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45987.827522222222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45987.827522222222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45987.827522222222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45987.827522222222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45987.827522222222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45987.827522222222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45987.827522222222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45987.827522222222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45987.827522222222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45987.827522222222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45987.827522222222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45987.827522222222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45987.827522222222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45987.827522222222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45987.827522222222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45987.827522222222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45987.827522222222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45987.827522222222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45987.827522222222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45987.827522222222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45987.827522222222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45987.827522222222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45987.827522222222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45987.827522222222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45987.827522222222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45987.827522222222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45987.827522222222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45987.827522222222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45987.827522222222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45987.827522222222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45987.827522222222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45987.827522222222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45987.827522222222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45987.827522222222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45987.827522222222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45987.827522222222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45987.827522222222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45987.827522222222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45987.827522222222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45987.827522222222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45987.827522222222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45987.827522222222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45987.827522222222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45987.827522222222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45987.827522222222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45987.827522222222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45987.827522222222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45987.827522222222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45987.827522222222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45987.827522222222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45987.827522222222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45987.827522222222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45987.827522222222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45987.827522222222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45987.827522222222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45987.827522222222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45987.827522222222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45987.827522222222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45987.827522222222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45987.827522222222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45987.827522222222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45987.827522222222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45987.827522222222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45987.827522222222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45987.827522222222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45987.827522222222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45987.827522222222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45987.827522222222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45987.827522222222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45987.827522222222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45987.827522222222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45987.827522222222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45987.827522222222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45987.827522222222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45987.827522222222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45987.827522222222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45987.827522222222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45987.827522222222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45987.827522222222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45987.827522222222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45987.827522222222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45987.827522222222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45987.827522222222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45987.827522222222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45987.827522222222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45987.827522222222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45987.827522222222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45987.827522222222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45987.827522222222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45987.827522222222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45987.827522222222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45987.827522222222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45987.827522222222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45987.827522222222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45987.827522222222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45987.827522222222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45987.827522222222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45987.827522222222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45987.827522222222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45987.827522222222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45987.827522222222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45987.827522222222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45987.827522222222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45987.827522222222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45987.827522222222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45987.827522222222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45987.827522222222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45987.827522222222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45987.827522222222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45987.827522222222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45987.827522222222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45987.827522222222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45987.827522222222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45987.827522222222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45987.827522222222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45987.827522222222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45987.827522222222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45987.827522222222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45987.827522222222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45987.827522222222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45987.827522222222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45987.827522222222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45987.827522222222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45987.827522222222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45987.827522222222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45987.827522222222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45987.827522222222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45987.827522222222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45987.827522222222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45987.827522222222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45987.827522222222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45987.827522222222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45987.827522222222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45987.827522222222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45987.827522222222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45987.827522222222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45987.827522222222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45987.827522222222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45987.827522222222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45987.827522222222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45987.827522222222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45987.827522222222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45987.827522222222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45987.827522222222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45987.827522222222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45987.827522222222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45987.827522222222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45987.827522222222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45987.827522222222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45987.827522222222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45987.827522222222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45987.827522222222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45987.827522222222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45987.827522222222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45987.827522222222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45987.827522222222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45987.827522222222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45987.827522222222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45987.827522222222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45987.827522222222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45987.827522222222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45987.827522222222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45987.827522222222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45987.827522222222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45987.827522222222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45987.827522222222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45987.827522222222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45987.827522222222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45987.827522222222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45987.827522222222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45987.827522222222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45987.827522222222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45987.827522222222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45987.827522222222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45987.827522222222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45987.827522222222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45987.827522222222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45987.827522222222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45987.827522222222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45987.827522222222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45987.827522222222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45987.827522222222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45987.827522222222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45987.827522222222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45987.827522222222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45987.827522222222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45987.827522222222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45987.827522222222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45987.827522222222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45987.827522222222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45987.827522222222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45987.827522222222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45987.827522222222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45987.827522222222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45987.827522222222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45987.827522222222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45987.827522222222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45987.827522222222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45987.827522222222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45987.827522222222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45987.827522222222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45987.827522222222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45987.827522222222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45987.827522222222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45987.827522222222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45987.827522222222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45987.827522222222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45987.827522222222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45987.827522222222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45987.827522222222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45987.827522222222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45987.827522222222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45987.827522222222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45987.827522222222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45987.827522222222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45987.827522222222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45987.827522222222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45987.827522222222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45987.827522222222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45987.827522222222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45987.827522222222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45987.827522222222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45987.827522222222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45987.827522222222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45987.827522222222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45987.827522222222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45987.827522222222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45987.827522222222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45987.827522222222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45987.827522222222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45987.827522222222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45987.827522222222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45987.827522222222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45987.827522222222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45987.827522222222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45987.827522222222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45987.827522222222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45987.827522222222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45987.827522222222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45987.827522222222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45987.827522222222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45987.827522222222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45987.827522222222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45987.827522222222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45987.827522222222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45987.827522222222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45987.827522222222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45987.827522222222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45987.827522222222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45987.827522222222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45987.827522222222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45987.827522222222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45987.827522222222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45987.827522222222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45987.827522222222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45987.827522222222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45987.827522222222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45987.827522222222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45987.827522222222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45987.827522222222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45987.827522222222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45987.827522222222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45987.827522222222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45987.827522222222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45987.827522222222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45987.827522222222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45987.827522222222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45987.827522222222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45987.827522222222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45987.827522222222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45987.827522222222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45987.827522222222</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95.995462037033576</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39026</v>
      </c>
      <c r="F3" s="38">
        <v>45926.188877314817</v>
      </c>
      <c r="G3" s="105">
        <f t="shared" ref="G3" ca="1" si="0">IFERROR(NOW()-F3,"")</f>
        <v>61.638644907405251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39026</v>
      </c>
      <c r="F4" s="107">
        <v>45948.661111111112</v>
      </c>
      <c r="G4" s="108">
        <f t="shared" ref="G4" ca="1" si="1">IFERROR(NOW()-F4,"")</f>
        <v>39.166411111109483</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6.4542236111083184</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106">
        <v>1</v>
      </c>
      <c r="D6" s="37" t="s">
        <v>36141</v>
      </c>
      <c r="E6" s="106" t="s">
        <v>39021</v>
      </c>
      <c r="F6" s="38" t="s">
        <v>24</v>
      </c>
      <c r="G6" s="108" t="str">
        <f ca="1">IFERROR(NOW()-F6,"")</f>
        <v/>
      </c>
      <c r="H6" s="38">
        <v>45987.795358796298</v>
      </c>
      <c r="I6" s="37" t="str">
        <f>IFERROR(VLOOKUP(D6,DB!A:F,6,0),"")</f>
        <v>SCECO</v>
      </c>
      <c r="J6" s="37" t="str">
        <f>IFERROR(VLOOKUP(D6,DB!A:G,7,0),"")</f>
        <v>Dead</v>
      </c>
      <c r="K6" s="37" t="s">
        <v>39128</v>
      </c>
      <c r="L6" s="37" t="str">
        <f>IFERROR(VLOOKUP(D6,DB!A:I,9,0),"")</f>
        <v>Latis</v>
      </c>
    </row>
    <row r="7" spans="1:13" s="39" customFormat="1">
      <c r="A7" s="37"/>
      <c r="B7" s="37" t="str">
        <f>IFERROR(VLOOKUP(D7,DB!A:K,11,0),"")</f>
        <v/>
      </c>
      <c r="C7" s="37"/>
      <c r="D7" s="37"/>
      <c r="E7" s="37"/>
      <c r="F7" s="38"/>
      <c r="G7" s="108">
        <f ca="1">IFERROR(NOW()-F7,"")</f>
        <v>45987.827522222222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45987.827522222222</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45987.827522222222</v>
      </c>
      <c r="H9" s="38"/>
      <c r="I9" s="37" t="str">
        <f>IFERROR(VLOOKUP(D9,DB!A:F,6,0),"")</f>
        <v/>
      </c>
      <c r="J9" s="37" t="str">
        <f>IFERROR(VLOOKUP(D9,DB!A:G,7,0),"")</f>
        <v/>
      </c>
      <c r="K9" s="37"/>
      <c r="L9" s="37" t="str">
        <f>IFERROR(VLOOKUP(D9,DB!A:I,9,0),"")</f>
        <v/>
      </c>
    </row>
    <row r="10" spans="1:13" s="39" customFormat="1">
      <c r="A10" s="37"/>
      <c r="B10" s="37" t="str">
        <f>IFERROR(VLOOKUP(D10,DB!A:K,11,0),"")</f>
        <v/>
      </c>
      <c r="C10" s="37"/>
      <c r="D10" s="149"/>
      <c r="E10" s="37"/>
      <c r="F10" s="38"/>
      <c r="G10" s="108">
        <f ca="1">IFERROR(NOW()-F10,"")</f>
        <v>45987.827522222222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45987.827522222222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45987.827522222222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45987.827522222222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45987.827522222222</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45987.827522222222</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45987.827522222222</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45987.827522222222</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45987.827522222222</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45987.827522222222</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45987.827522222222</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45987.827522222222</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45987.827522222222</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45987.827522222222</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45987.827522222222</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45987.827522222222</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45987.827522222222</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45987.827522222222</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45987.827522222222</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45987.827522222222</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45987.827522222222</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45987.827522222222</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45987.827522222222</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45987.827522222222</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45987.827522222222</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45987.827522222222</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45987.827522222222</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45987.827522222222</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45987.827522222222</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45987.827522222222</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45987.827522222222</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45987.827522222222</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45987.827522222222</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45987.827522222222</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45987.827522222222</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45987.827522222222</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45987.827522222222</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45987.827522222222</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45987.827522222222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45987.827522222222</v>
      </c>
      <c r="H8" s="126"/>
      <c r="I8" s="124" t="str">
        <f>IFERROR(VLOOKUP(D8,DB!A:F,6,0),"")</f>
        <v/>
      </c>
      <c r="J8" s="124" t="str">
        <f>IFERROR(VLOOKUP(D8,DB!A:G,7,0),"")</f>
        <v/>
      </c>
      <c r="K8" s="127" t="s">
        <v>39129</v>
      </c>
      <c r="L8" s="128" t="str">
        <f>IFERROR(VLOOKUP(D8,DB!A:I,9,0),"")</f>
        <v/>
      </c>
    </row>
    <row r="9" spans="1:16382" ht="31.5" customHeight="1">
      <c r="A9" s="123"/>
      <c r="B9" s="124" t="str">
        <f>IFERROR(VLOOKUP(D9,DB!A:K,11,0),"")</f>
        <v/>
      </c>
      <c r="C9" s="125"/>
      <c r="D9" s="124"/>
      <c r="E9" s="106"/>
      <c r="F9" s="126"/>
      <c r="G9" s="72">
        <f ca="1">IFERROR(NOW()-F9,"-")</f>
        <v>45987.827522222222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45987.827522222222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45987.827522222222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45987.827522222222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45987.827522222222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45987.827522222222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45987.827522222222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45987.827522222222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45987.827522222222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45987.827522222222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45987.827522222222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45987.827522222222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45987.827522222222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45987.827522222222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45987.827522222222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45987.827522222222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45987.827522222222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45987.827522222222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45987.827522222222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45987.827522222222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45987.827522222222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45987.827522222222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45987.827522222222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45987.827522222222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45987.827522222222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45987.827522222222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45987.827522222222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45987.827522222222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45987.827522222222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45987.827522222222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45987.827522222222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45987.827522222222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45987.827522222222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2025-11-26T16:53:01Z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