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83" documentId="120_S{2AC9BD13-BADA-5192-A53E-5A8FF88502F6}" xr6:coauthVersionLast="47" xr6:coauthVersionMax="47" xr10:uidLastSave="{77A27EA6-CCAF-460A-8356-D8BDFD38825D}"/>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6" i="9" l="1"/>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36" i="9"/>
  <c r="B37" i="9"/>
  <c r="B38" i="9"/>
  <c r="B39" i="9"/>
  <c r="B40" i="9"/>
  <c r="B41" i="9"/>
  <c r="B42" i="9"/>
  <c r="B43" i="9"/>
  <c r="B44" i="9"/>
  <c r="B45" i="9"/>
  <c r="B46" i="9"/>
  <c r="B47" i="9"/>
  <c r="B48" i="9"/>
  <c r="B49" i="9"/>
  <c r="B50" i="9"/>
  <c r="B51" i="9"/>
  <c r="B52" i="9"/>
  <c r="B53" i="9"/>
  <c r="B54" i="9"/>
  <c r="B55" i="9"/>
  <c r="G36" i="9"/>
  <c r="G37" i="9"/>
  <c r="G38" i="9"/>
  <c r="G39" i="9"/>
  <c r="G40" i="9"/>
  <c r="G41" i="9"/>
  <c r="G42" i="9"/>
  <c r="G43" i="9"/>
  <c r="G44" i="9"/>
  <c r="G45" i="9"/>
  <c r="G46" i="9"/>
  <c r="G47" i="9"/>
  <c r="G48" i="9"/>
  <c r="G49" i="9"/>
  <c r="G50" i="9"/>
  <c r="G51" i="9"/>
  <c r="G52" i="9"/>
  <c r="G53" i="9"/>
  <c r="G54" i="9"/>
  <c r="G55" i="9"/>
  <c r="I36" i="9"/>
  <c r="I37" i="9"/>
  <c r="I38" i="9"/>
  <c r="I39" i="9"/>
  <c r="I40" i="9"/>
  <c r="I41" i="9"/>
  <c r="I42" i="9"/>
  <c r="I43" i="9"/>
  <c r="I44" i="9"/>
  <c r="I45" i="9"/>
  <c r="I46" i="9"/>
  <c r="I47" i="9"/>
  <c r="I48" i="9"/>
  <c r="I49" i="9"/>
  <c r="I50" i="9"/>
  <c r="I51" i="9"/>
  <c r="I52" i="9"/>
  <c r="I53" i="9"/>
  <c r="I54" i="9"/>
  <c r="I55" i="9"/>
  <c r="L36" i="9"/>
  <c r="L37" i="9"/>
  <c r="L38" i="9"/>
  <c r="L39" i="9"/>
  <c r="L40" i="9"/>
  <c r="L41" i="9"/>
  <c r="L42" i="9"/>
  <c r="L43" i="9"/>
  <c r="L44" i="9"/>
  <c r="L45" i="9"/>
  <c r="L46" i="9"/>
  <c r="L47" i="9"/>
  <c r="L48" i="9"/>
  <c r="L49" i="9"/>
  <c r="L50" i="9"/>
  <c r="L51" i="9"/>
  <c r="L52" i="9"/>
  <c r="L53" i="9"/>
  <c r="L54" i="9"/>
  <c r="L55" i="9"/>
  <c r="J36" i="9"/>
  <c r="J37" i="9"/>
  <c r="J38" i="9"/>
  <c r="J39" i="9"/>
  <c r="J40" i="9"/>
  <c r="J41" i="9"/>
  <c r="J42" i="9"/>
  <c r="J43" i="9"/>
  <c r="J44" i="9"/>
  <c r="J45" i="9"/>
  <c r="J46" i="9"/>
  <c r="J47" i="9"/>
  <c r="J48" i="9"/>
  <c r="J49" i="9"/>
  <c r="J50" i="9"/>
  <c r="J51" i="9"/>
  <c r="J52" i="9"/>
  <c r="J53" i="9"/>
  <c r="J54" i="9"/>
  <c r="J55"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B16" i="9"/>
  <c r="B17" i="9"/>
  <c r="B18" i="9"/>
  <c r="B19" i="9"/>
  <c r="B20" i="9"/>
  <c r="B21" i="9"/>
  <c r="B22" i="9"/>
  <c r="B23" i="9"/>
  <c r="B24" i="9"/>
  <c r="B25" i="9"/>
  <c r="B26" i="9"/>
  <c r="B27" i="9"/>
  <c r="B28" i="9"/>
  <c r="B29" i="9"/>
  <c r="B30" i="9"/>
  <c r="B31" i="9"/>
  <c r="B32" i="9"/>
  <c r="B33" i="9"/>
  <c r="B34" i="9"/>
  <c r="B35" i="9"/>
  <c r="G16" i="9"/>
  <c r="G17" i="9"/>
  <c r="G18" i="9"/>
  <c r="G19" i="9"/>
  <c r="G20" i="9"/>
  <c r="G21" i="9"/>
  <c r="G22" i="9"/>
  <c r="G23" i="9"/>
  <c r="G24" i="9"/>
  <c r="G25" i="9"/>
  <c r="G26" i="9"/>
  <c r="G27" i="9"/>
  <c r="G28" i="9"/>
  <c r="G29" i="9"/>
  <c r="G30" i="9"/>
  <c r="G31" i="9"/>
  <c r="G32" i="9"/>
  <c r="G33" i="9"/>
  <c r="G34" i="9"/>
  <c r="G35" i="9"/>
  <c r="B2" i="9"/>
  <c r="B3" i="9"/>
  <c r="B4" i="9"/>
  <c r="B5" i="9"/>
  <c r="B6" i="9"/>
  <c r="B7" i="9"/>
  <c r="B8" i="9"/>
  <c r="B9" i="9"/>
  <c r="B10" i="9"/>
  <c r="B11" i="9"/>
  <c r="B12" i="9"/>
  <c r="B13" i="9"/>
  <c r="B14" i="9"/>
  <c r="B15" i="9"/>
  <c r="G15" i="9"/>
  <c r="G14" i="9"/>
  <c r="G13" i="9"/>
  <c r="G12" i="9"/>
  <c r="G11" i="9"/>
  <c r="G10" i="9"/>
  <c r="G9" i="9"/>
  <c r="G8" i="9"/>
  <c r="G7" i="9"/>
  <c r="G6" i="9"/>
  <c r="G5" i="9"/>
  <c r="G4" i="9"/>
  <c r="G3" i="9"/>
  <c r="G2" i="9"/>
  <c r="J3"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4" i="5"/>
  <c r="G4" i="5"/>
  <c r="I4" i="5"/>
  <c r="J4" i="5"/>
  <c r="L4" i="5"/>
  <c r="G3" i="5"/>
  <c r="G2" i="4"/>
  <c r="J2" i="1"/>
  <c r="L2" i="1"/>
  <c r="L3" i="4"/>
  <c r="L4" i="4"/>
  <c r="L5" i="4"/>
  <c r="L6" i="4"/>
  <c r="J4" i="4"/>
  <c r="J5" i="4"/>
  <c r="J6" i="4"/>
  <c r="I3" i="4"/>
  <c r="I4" i="4"/>
  <c r="I5" i="4"/>
  <c r="I6" i="4"/>
  <c r="G3" i="4"/>
  <c r="G4" i="4"/>
  <c r="G5" i="4"/>
  <c r="G6" i="4"/>
  <c r="B3" i="4"/>
  <c r="B4" i="4"/>
  <c r="B5" i="4"/>
  <c r="B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<sst xmlns="http://schemas.openxmlformats.org/spreadsheetml/2006/main" count="180304" uniqueCount="39135">
  <si>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</si>
  <si>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</si>
  <si>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</si>
  <si>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</si>
  <si>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</si>
  <si>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</si>
  <si>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</si>
  <si>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</si>
  <si>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</si>
  <si>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</si>
  <si>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</si>
  <si>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</si>
  <si>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</si>
  <si>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</si>
  <si>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</si>
  <si>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</si>
  <si>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</si>
  <si>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</si>
  <si>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</si>
  <si>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</si>
  <si>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</si>
  <si>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</si>
  <si>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</si>
  <si>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</si>
  <si>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</si>
  <si>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</si>
  <si>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</si>
  <si>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</si>
  <si>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</si>
  <si>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</si>
  <si>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</si>
  <si>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</si>
  <si>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</si>
  <si>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</si>
  <si>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</si>
  <si>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</si>
  <si>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</si>
  <si>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</si>
  <si>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</si>
  <si>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</si>
  <si>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</si>
  <si>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</si>
  <si>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</si>
  <si>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</si>
  <si>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</si>
  <si>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</si>
  <si>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</si>
  <si>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</si>
  <si>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</si>
  <si>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</si>
  <si>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</si>
  <si>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</si>
  <si>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</si>
  <si>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</si>
  <si>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</si>
  <si>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</si>
  <si>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</si>
  <si>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</si>
  <si>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</si>
  <si>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</si>
  <si>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</si>
  <si>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</si>
  <si>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</si>
  <si>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</si>
  <si>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</si>
  <si>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</si>
  <si>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</si>
  <si>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</si>
  <si>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</si>
  <si>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</si>
  <si>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</si>
  <si>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</si>
  <si>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</si>
  <si>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</si>
  <si>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</si>
  <si>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</si>
  <si>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</si>
  <si>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</si>
  <si>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</si>
  <si>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</si>
  <si>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</si>
  <si>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</si>
  <si>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</si>
  <si>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</si>
  <si>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</si>
  <si>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</si>
  <si>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</si>
  <si>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</si>
  <si>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</si>
  <si>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</si>
  <si>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</si>
  <si>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</si>
  <si>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</si>
  <si>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</si>
  <si>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</si>
  <si>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</si>
  <si>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</si>
  <si>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</si>
  <si>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</si>
  <si>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</si>
  <si>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</si>
  <si>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</si>
  <si>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</si>
  <si>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</si>
  <si>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</si>
  <si>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</si>
  <si>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</si>
  <si>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</si>
  <si>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</si>
  <si>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</si>
  <si>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</si>
  <si>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</si>
  <si>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</si>
  <si>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</si>
  <si>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</si>
  <si>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</si>
  <si>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</si>
  <si>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</si>
  <si>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</si>
  <si>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</si>
  <si>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</si>
  <si>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</si>
  <si>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</si>
  <si>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</si>
  <si>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</si>
  <si>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</si>
  <si>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</si>
  <si>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</si>
  <si>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</si>
  <si>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</si>
  <si>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</si>
  <si>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</si>
  <si>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</si>
  <si>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</si>
  <si>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</si>
  <si>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</si>
  <si>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</si>
  <si>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</si>
  <si>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</si>
  <si>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</si>
  <si>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</si>
  <si>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</si>
  <si>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</si>
  <si>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</si>
  <si>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</si>
  <si>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</si>
  <si>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</si>
  <si>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</si>
  <si>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</si>
  <si>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</si>
  <si>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</si>
  <si>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</si>
  <si>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</si>
  <si>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</si>
  <si>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</si>
  <si>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</si>
  <si>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</si>
  <si>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</si>
  <si>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</si>
  <si>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</si>
  <si>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</si>
  <si>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</si>
  <si>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</si>
  <si>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</si>
  <si>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</si>
  <si>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</si>
  <si>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</si>
  <si>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</si>
  <si>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</si>
  <si>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</si>
  <si>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</si>
  <si>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</si>
  <si>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</si>
  <si>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</si>
  <si>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</si>
  <si>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</si>
  <si>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</si>
  <si>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</si>
  <si>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</si>
  <si>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</si>
  <si>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</si>
  <si>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</si>
  <si>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</si>
  <si>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</si>
  <si>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</si>
  <si>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</si>
  <si>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</si>
  <si>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</si>
  <si>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</si>
  <si>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</si>
  <si>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</si>
  <si>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</si>
  <si>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</si>
  <si>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</si>
  <si>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</si>
  <si>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</si>
  <si>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</si>
  <si>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</si>
  <si>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</si>
  <si>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</si>
  <si>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</si>
  <si>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</si>
  <si>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</si>
  <si>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</si>
  <si>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</si>
  <si>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</si>
  <si>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</si>
  <si>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</si>
  <si>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</si>
  <si>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</si>
  <si>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</si>
  <si>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</si>
  <si>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</si>
  <si>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</si>
  <si>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</si>
  <si>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</si>
  <si>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</si>
  <si>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</si>
  <si>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</si>
  <si>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</si>
  <si>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</si>
  <si>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</si>
  <si>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</si>
  <si>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</si>
  <si>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</si>
  <si>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</si>
  <si>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</si>
  <si>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</si>
  <si>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</si>
  <si>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</si>
  <si>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</si>
  <si>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</si>
  <si>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</si>
  <si>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</si>
  <si>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</si>
  <si>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</si>
  <si>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</si>
  <si>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</si>
  <si>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</si>
  <si>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</si>
  <si>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</si>
  <si>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</si>
  <si>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</si>
  <si>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</si>
  <si>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</si>
  <si>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</si>
  <si>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</si>
  <si>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</si>
  <si>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</si>
  <si>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</si>
  <si>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</si>
  <si>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</si>
  <si>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</si>
  <si>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</si>
  <si>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</si>
  <si>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</si>
  <si>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</si>
  <si>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</si>
  <si>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</si>
  <si>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</si>
  <si>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</si>
  <si>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</si>
  <si>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</si>
  <si>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</si>
  <si>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</si>
  <si>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</si>
  <si>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</si>
  <si>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</si>
  <si>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</si>
  <si>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</si>
  <si>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</si>
  <si>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</si>
  <si>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</si>
  <si>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</si>
  <si>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</si>
  <si>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</si>
  <si>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</si>
  <si>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</si>
  <si>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</si>
  <si>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</si>
  <si>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</si>
  <si>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</si>
  <si>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</si>
  <si>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</si>
  <si>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</si>
  <si>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</si>
  <si>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</si>
  <si>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</si>
  <si>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</si>
  <si>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</si>
  <si>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</si>
  <si>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</si>
  <si>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</si>
  <si>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</si>
  <si>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</si>
  <si>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</si>
  <si>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</si>
  <si>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</si>
  <si>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</si>
  <si>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</si>
  <si>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</si>
  <si>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</si>
  <si>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</si>
  <si>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</si>
  <si>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</si>
  <si>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</si>
  <si>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</si>
  <si>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</si>
  <si>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</si>
  <si>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</si>
  <si>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</si>
  <si>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</si>
  <si>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</si>
  <si>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</si>
  <si>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</si>
  <si>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</si>
  <si>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</si>
  <si>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</si>
  <si>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</si>
  <si>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</si>
  <si>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</si>
  <si>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</si>
  <si>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</si>
  <si>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</si>
  <si>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</si>
  <si>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</si>
  <si>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</si>
  <si>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</si>
  <si>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</si>
  <si>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</si>
  <si>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</si>
  <si>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</si>
  <si>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</si>
  <si>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</si>
  <si>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</si>
  <si>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</si>
  <si>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</si>
  <si>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</si>
  <si>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</si>
  <si>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</si>
  <si>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</si>
  <si>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</si>
  <si>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</si>
  <si>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</si>
  <si>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</si>
  <si>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</si>
  <si>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</si>
  <si>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</si>
  <si>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</si>
  <si>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</si>
  <si>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</si>
  <si>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</si>
  <si>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</si>
  <si>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</si>
  <si>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</si>
  <si>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</si>
  <si>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</si>
  <si>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</si>
  <si>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</si>
  <si>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</si>
  <si>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</si>
  <si>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</si>
  <si>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</si>
  <si>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</si>
  <si>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</si>
  <si>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</si>
  <si>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</si>
  <si>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</si>
  <si>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</si>
  <si>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</si>
  <si>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</si>
  <si>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</si>
  <si>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</si>
  <si>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</si>
  <si>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</si>
  <si>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</si>
  <si>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</si>
  <si>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</si>
  <si>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</si>
  <si>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</si>
  <si>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</si>
  <si>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</si>
  <si>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</si>
  <si>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</si>
  <si>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</si>
  <si>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</si>
  <si>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</si>
  <si>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</si>
  <si>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</si>
  <si>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</si>
  <si>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</si>
  <si>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</si>
  <si>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</si>
  <si>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</si>
  <si>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</si>
  <si>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</si>
  <si>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</si>
  <si>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</si>
  <si>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</si>
  <si>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</si>
  <si>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</si>
  <si>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</si>
  <si>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</si>
  <si>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</si>
  <si>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</si>
  <si>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</si>
  <si>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</si>
  <si>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</si>
  <si>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</si>
  <si>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</si>
  <si>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</si>
  <si>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</si>
  <si>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</si>
  <si>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</si>
  <si>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</si>
  <si>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</si>
  <si>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</si>
  <si>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</si>
  <si>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</si>
  <si>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</si>
  <si>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</si>
  <si>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</si>
  <si>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</si>
  <si>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</si>
  <si>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</si>
  <si>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</si>
  <si>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</si>
  <si>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</si>
  <si>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</si>
  <si>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</si>
  <si>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</si>
  <si>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</si>
  <si>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</si>
  <si>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</si>
  <si>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</si>
  <si>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</si>
  <si>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</si>
  <si>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</si>
  <si>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</si>
  <si>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</si>
  <si>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</si>
  <si>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</si>
  <si>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</si>
  <si>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</si>
  <si>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</si>
  <si>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</si>
  <si>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</si>
  <si>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</si>
  <si>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</si>
  <si>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</si>
  <si>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</si>
  <si>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</si>
  <si>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</si>
  <si>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</si>
  <si>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</si>
  <si>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</si>
  <si>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</si>
  <si>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</si>
  <si>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</si>
  <si>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</si>
  <si>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</si>
  <si>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</si>
  <si>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</si>
  <si>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</si>
  <si>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</si>
  <si>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</si>
  <si>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</si>
  <si>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</si>
  <si>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</si>
  <si>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</si>
  <si>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</si>
  <si>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</si>
  <si>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</si>
  <si>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</si>
  <si>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</si>
  <si>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</si>
  <si>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</si>
  <si>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</si>
  <si>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</si>
  <si>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</si>
  <si>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</si>
  <si>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</si>
  <si>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</si>
  <si>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</si>
  <si>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</si>
  <si>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</si>
  <si>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</si>
  <si>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</si>
  <si>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</si>
  <si>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</si>
  <si>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</si>
  <si>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</si>
  <si>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</si>
  <si>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</si>
  <si>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</si>
  <si>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</si>
  <si>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</si>
  <si>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</si>
  <si>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</si>
  <si>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</si>
  <si>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</si>
  <si>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</si>
  <si>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</si>
  <si>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</si>
  <si>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</si>
  <si>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</si>
  <si>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</si>
  <si>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</si>
  <si>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</si>
  <si>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</si>
  <si>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</si>
  <si>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</si>
  <si>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</si>
  <si>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</si>
  <si>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</si>
  <si>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</si>
  <si>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</si>
  <si>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</si>
  <si>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</si>
  <si>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</si>
  <si>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</si>
  <si>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</si>
  <si>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</si>
  <si>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</si>
  <si>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</si>
  <si>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</si>
  <si>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</si>
  <si>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</si>
  <si>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</si>
  <si>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</si>
  <si>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</si>
  <si>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</si>
  <si>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</si>
  <si>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</si>
  <si>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</si>
  <si>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</si>
  <si>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</si>
  <si>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</si>
  <si>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</si>
  <si>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</si>
  <si>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</si>
  <si>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</si>
  <si>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</si>
  <si>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</si>
  <si>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</si>
  <si>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</si>
  <si>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</si>
  <si>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</si>
  <si>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</si>
  <si>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</si>
  <si>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</si>
  <si>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</si>
  <si>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</si>
  <si>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</si>
  <si>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</si>
  <si>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</si>
  <si>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</si>
  <si>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</si>
  <si>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</si>
  <si>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</si>
  <si>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</si>
  <si>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</si>
  <si>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</si>
  <si>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</si>
  <si>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</si>
  <si>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</si>
  <si>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</si>
  <si>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</si>
  <si>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</si>
  <si>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</si>
  <si>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</si>
  <si>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</si>
  <si>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</si>
  <si>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</si>
  <si>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</si>
  <si>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</si>
  <si>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</si>
  <si>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</si>
  <si>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</si>
  <si>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</si>
  <si>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</si>
  <si>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</si>
  <si>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</si>
  <si>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</si>
  <si>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</si>
  <si>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</si>
  <si>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</si>
  <si>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</si>
  <si>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</si>
  <si>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</si>
  <si>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</si>
  <si>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</si>
  <si>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</si>
  <si>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</si>
  <si>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</si>
  <si>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</si>
  <si>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</si>
  <si>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</si>
  <si>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</si>
  <si>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</si>
  <si>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</si>
  <si>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</si>
  <si>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</si>
  <si>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</si>
  <si>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</si>
  <si>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</si>
  <si>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</si>
  <si>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</si>
  <si>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</si>
  <si>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</si>
  <si>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</si>
  <si>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</si>
  <si>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</si>
  <si>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</si>
  <si>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</si>
  <si>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</si>
  <si>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</si>
  <si>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</si>
  <si>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</si>
  <si>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</si>
  <si>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</si>
  <si>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</si>
  <si>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</si>
  <si>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</si>
  <si>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</si>
  <si>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</si>
  <si>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</si>
  <si>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</si>
  <si>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</si>
  <si>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</si>
  <si>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</si>
  <si>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</si>
  <si>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</si>
  <si>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</si>
  <si>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</si>
  <si>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</si>
  <si>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</si>
  <si>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</si>
  <si>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</si>
  <si>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</si>
  <si>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</si>
  <si>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</si>
  <si>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</si>
  <si>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</si>
  <si>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</si>
  <si>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</si>
  <si>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</si>
  <si>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</si>
  <si>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</si>
  <si>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</si>
  <si>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</si>
  <si>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</si>
  <si>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</si>
  <si>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</si>
  <si>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</si>
  <si>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</si>
  <si>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</si>
  <si>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</si>
  <si>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</si>
  <si>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</si>
  <si>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</si>
  <si>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</si>
  <si>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</si>
  <si>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</si>
  <si>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</si>
  <si>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</si>
  <si>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</si>
  <si>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</si>
  <si>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</si>
  <si>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</si>
  <si>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</si>
  <si>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</si>
  <si>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</si>
  <si>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</si>
  <si>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</si>
  <si>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</si>
  <si>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</si>
  <si>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</si>
  <si>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</si>
  <si>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</si>
  <si>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</si>
  <si>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</si>
  <si>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</si>
  <si>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</si>
  <si>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</si>
  <si>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</si>
  <si>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</si>
  <si>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</si>
  <si>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</si>
  <si>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</si>
  <si>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</si>
  <si>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</si>
  <si>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</si>
  <si>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</si>
  <si>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</si>
  <si>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</si>
  <si>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</si>
  <si>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</si>
  <si>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</si>
  <si>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</si>
  <si>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</si>
  <si>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</si>
  <si>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</si>
  <si>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</si>
  <si>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</si>
  <si>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</si>
  <si>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</si>
  <si>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</si>
  <si>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</si>
  <si>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</si>
  <si>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</si>
  <si>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</si>
  <si>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</si>
  <si>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</si>
  <si>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</si>
  <si>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</si>
  <si>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</si>
  <si>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</si>
  <si>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</si>
  <si>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</si>
  <si>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</si>
  <si>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</si>
  <si>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</si>
  <si>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</si>
  <si>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</si>
  <si>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</si>
  <si>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</si>
  <si>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</si>
  <si>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</si>
  <si>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</si>
  <si>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</si>
  <si>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</si>
  <si>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</si>
  <si>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</si>
  <si>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</si>
  <si>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</si>
  <si>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</si>
  <si>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</si>
  <si>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</si>
  <si>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</si>
  <si>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</si>
  <si>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</si>
  <si>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</si>
  <si>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</si>
  <si>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</si>
  <si>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</si>
  <si>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</si>
  <si>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</si>
  <si>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</si>
  <si>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</si>
  <si>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</si>
  <si>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</si>
  <si>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</si>
  <si>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</si>
  <si>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</si>
  <si>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</si>
  <si>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</si>
  <si>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</si>
  <si>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</si>
  <si>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</si>
  <si>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</si>
  <si>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</si>
  <si>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</si>
  <si>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</si>
  <si>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</si>
  <si>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</si>
  <si>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</si>
  <si>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</si>
  <si>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</si>
  <si>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</si>
  <si>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</si>
  <si>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</si>
  <si>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</si>
  <si>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</si>
  <si>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</si>
  <si>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</si>
  <si>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</si>
  <si>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</si>
  <si>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</si>
  <si>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</si>
  <si>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</si>
  <si>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</si>
  <si>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</si>
  <si>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</si>
  <si>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</si>
  <si>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</si>
  <si>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</si>
  <si>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</si>
  <si>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</si>
  <si>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</si>
  <si>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</si>
  <si>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</si>
  <si>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</si>
  <si>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</si>
  <si>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</si>
  <si>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</si>
  <si>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</si>
  <si>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</si>
  <si>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</si>
  <si>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</si>
  <si>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</si>
  <si>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</si>
  <si>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</si>
  <si>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</si>
  <si>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</si>
  <si>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</si>
  <si>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</si>
  <si>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</si>
  <si>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</si>
  <si>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</si>
  <si>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</si>
  <si>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</si>
  <si>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</si>
  <si>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</si>
  <si>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</si>
  <si>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</si>
  <si>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</si>
  <si>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</si>
  <si>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</si>
  <si>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</si>
  <si>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</si>
  <si>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</si>
  <si>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</si>
  <si>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</si>
  <si>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</si>
  <si>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</si>
  <si>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</si>
  <si>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</si>
  <si>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</si>
  <si>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</si>
  <si>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</si>
  <si>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</si>
  <si>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</si>
  <si>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</si>
  <si>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</si>
  <si>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</si>
  <si>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</si>
  <si>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</si>
  <si>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</si>
  <si>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</si>
  <si>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</si>
  <si>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</si>
  <si>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</si>
  <si>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</si>
  <si>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</si>
  <si>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</si>
  <si>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</si>
  <si>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</si>
  <si>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</si>
  <si>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</si>
  <si>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</si>
  <si>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</si>
  <si>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</si>
  <si>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</si>
  <si>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</si>
  <si>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</si>
  <si>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</si>
  <si>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</si>
  <si>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</si>
  <si>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</si>
  <si>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</si>
  <si>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</si>
  <si>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</si>
  <si>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</si>
  <si>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</si>
  <si>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</si>
  <si>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</si>
  <si>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</si>
  <si>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</si>
  <si>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</si>
  <si>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</si>
  <si>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</si>
  <si>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</si>
  <si>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</si>
  <si>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</si>
  <si>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</si>
  <si>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</si>
  <si>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</si>
  <si>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</si>
  <si>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</si>
  <si>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</si>
  <si>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</si>
  <si>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</si>
  <si>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</si>
  <si>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</si>
  <si>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</si>
  <si>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</si>
  <si>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</si>
  <si>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</si>
  <si>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</si>
  <si>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</si>
  <si>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</si>
  <si>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</si>
  <si>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</si>
  <si>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</si>
  <si>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</si>
  <si>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</si>
  <si>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</si>
  <si>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</si>
  <si>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</si>
  <si>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</si>
  <si>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</si>
  <si>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</si>
  <si>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</si>
  <si>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</si>
  <si>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</si>
  <si>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</si>
  <si>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</si>
  <si>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</si>
  <si>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</si>
  <si>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</si>
  <si>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</si>
  <si>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</si>
  <si>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</si>
  <si>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</si>
  <si>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</si>
  <si>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</si>
  <si>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</si>
  <si>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</si>
  <si>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</si>
  <si>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</si>
  <si>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</si>
  <si>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</si>
  <si>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</si>
  <si>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</si>
  <si>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</si>
  <si>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</si>
  <si>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</si>
  <si>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</si>
  <si>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</si>
  <si>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</si>
  <si>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</si>
  <si>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</si>
  <si>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</si>
  <si>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</si>
  <si>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</si>
  <si>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</si>
  <si>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</si>
  <si>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</si>
  <si>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</si>
  <si>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</si>
  <si>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</si>
  <si>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</si>
  <si>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</si>
  <si>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</si>
  <si>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</si>
  <si>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</si>
  <si>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</si>
  <si>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</si>
  <si>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</si>
  <si>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</si>
  <si>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</si>
  <si>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</si>
  <si>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</si>
  <si>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</si>
  <si>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</si>
  <si>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</si>
  <si>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</si>
  <si>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</si>
  <si>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</si>
  <si>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</si>
  <si>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</si>
  <si>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</si>
  <si>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</si>
  <si>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</si>
  <si>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</si>
  <si>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</si>
  <si>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</si>
  <si>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</si>
  <si>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</si>
  <si>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</si>
  <si>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</si>
  <si>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</si>
  <si>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</si>
  <si>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</si>
  <si>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</si>
  <si>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</si>
  <si>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</si>
  <si>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</si>
  <si>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</si>
  <si>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</si>
  <si>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</si>
  <si>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</si>
  <si>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</si>
  <si>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</si>
  <si>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</si>
  <si>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</si>
  <si>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</si>
  <si>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</si>
  <si>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</si>
  <si>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</si>
  <si>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</si>
  <si>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</si>
  <si>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</si>
  <si>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</si>
  <si>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</si>
  <si>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</si>
  <si>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</si>
  <si>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</si>
  <si>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</si>
  <si>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</si>
  <si>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</si>
  <si>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</si>
  <si>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</si>
  <si>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</si>
  <si>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</si>
  <si>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</si>
  <si>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</si>
  <si>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</si>
  <si>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</si>
  <si>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</si>
  <si>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</si>
  <si>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</si>
  <si>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</si>
  <si>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</si>
  <si>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</si>
  <si>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</si>
  <si>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</si>
  <si>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</si>
  <si>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</si>
  <si>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</si>
  <si>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</si>
  <si>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</si>
  <si>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</si>
  <si>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</si>
  <si>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</si>
  <si>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</si>
  <si>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</si>
  <si>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</si>
  <si>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</si>
  <si>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</si>
  <si>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</si>
  <si>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</si>
  <si>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</si>
  <si>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</si>
  <si>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</si>
  <si>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</si>
  <si>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</si>
  <si>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</si>
  <si>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</si>
  <si>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</si>
  <si>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</si>
  <si>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</si>
  <si>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</si>
  <si>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</si>
  <si>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</si>
  <si>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</si>
  <si>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</si>
  <si>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</si>
  <si>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</si>
  <si>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</si>
  <si>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</si>
  <si>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</si>
  <si>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</si>
  <si>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</si>
  <si>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</si>
  <si>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</si>
  <si>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</si>
  <si>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</si>
  <si>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</si>
  <si>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</si>
  <si>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</si>
  <si>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</si>
  <si>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</si>
  <si>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</si>
  <si>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</si>
  <si>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</si>
  <si>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</si>
  <si>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</si>
  <si>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</si>
  <si>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</si>
  <si>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</si>
  <si>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</si>
  <si>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</si>
  <si>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</si>
  <si>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</si>
  <si>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</si>
  <si>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</si>
  <si>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</si>
  <si>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</si>
  <si>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</si>
  <si>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</si>
  <si>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</si>
  <si>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</si>
  <si>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</si>
  <si>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</si>
  <si>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</si>
  <si>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</si>
  <si>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</si>
  <si>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</si>
  <si>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</si>
  <si>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</si>
  <si>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</si>
  <si>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</si>
  <si>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</si>
  <si>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</si>
  <si>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</si>
  <si>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</si>
  <si>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</si>
  <si>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</si>
  <si>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</si>
  <si>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</si>
  <si>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</si>
  <si>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</si>
  <si>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</si>
  <si>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</si>
  <si>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</si>
  <si>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</si>
  <si>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</si>
  <si>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</si>
  <si>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</si>
  <si>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</si>
  <si>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</si>
  <si>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</si>
  <si>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</si>
  <si>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</si>
  <si>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</si>
  <si>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</si>
  <si>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</si>
  <si>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</si>
  <si>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</si>
  <si>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</si>
  <si>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</si>
  <si>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</si>
  <si>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</si>
  <si>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</si>
  <si>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</si>
  <si>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</si>
  <si>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</si>
  <si>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</si>
  <si>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</si>
  <si>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</si>
  <si>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</si>
  <si>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</si>
  <si>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</si>
  <si>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</si>
  <si>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</si>
  <si>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</si>
  <si>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</si>
  <si>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</si>
  <si>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</si>
  <si>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</si>
  <si>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</si>
  <si>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</si>
  <si>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</si>
  <si>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</si>
  <si>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</si>
  <si>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</si>
  <si>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</si>
  <si>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</si>
  <si>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</si>
  <si>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</si>
  <si>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</si>
  <si>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</si>
  <si>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</si>
  <si>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</si>
  <si>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</si>
  <si>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</si>
  <si>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</si>
  <si>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</si>
  <si>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</si>
  <si>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</si>
  <si>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</si>
  <si>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</si>
  <si>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</si>
  <si>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</si>
  <si>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</si>
  <si>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</si>
  <si>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</si>
  <si>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</si>
  <si>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</si>
  <si>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</si>
  <si>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</si>
  <si>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</si>
  <si>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</si>
  <si>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</si>
  <si>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</si>
  <si>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</si>
  <si>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</si>
  <si>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</si>
  <si>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</si>
  <si>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</si>
  <si>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</si>
  <si>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</si>
  <si>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</si>
  <si>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</si>
  <si>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</si>
  <si>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</si>
  <si>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</si>
  <si>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</si>
  <si>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</si>
  <si>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</si>
  <si>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</si>
  <si>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</si>
  <si>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</si>
  <si>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</si>
  <si>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</si>
  <si>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</si>
  <si>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</si>
  <si>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</si>
  <si>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</si>
  <si>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</si>
  <si>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</si>
  <si>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</si>
  <si>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</si>
  <si>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</si>
  <si>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</si>
  <si>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</si>
  <si>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</si>
  <si>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</si>
  <si>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</si>
  <si>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</si>
  <si>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</si>
  <si>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</si>
  <si>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</si>
  <si>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</si>
  <si>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</si>
  <si>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</si>
  <si>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</si>
  <si>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</si>
  <si>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</si>
  <si>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</si>
  <si>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</si>
  <si>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</si>
  <si>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</si>
  <si>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</si>
  <si>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</si>
  <si>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</si>
  <si>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</si>
  <si>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</si>
  <si>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</si>
  <si>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</si>
  <si>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</si>
  <si>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</si>
  <si>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</si>
  <si>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</si>
  <si>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</si>
  <si>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</si>
  <si>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</si>
  <si>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</si>
  <si>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</si>
  <si>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</si>
  <si>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</si>
  <si>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</si>
  <si>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</si>
  <si>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</si>
  <si>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</si>
  <si>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</si>
  <si>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</si>
  <si>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</si>
  <si>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</si>
  <si>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</si>
  <si>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</si>
  <si>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</si>
  <si>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</si>
  <si>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</si>
  <si>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</si>
  <si>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</si>
  <si>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</si>
  <si>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</si>
  <si>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</si>
  <si>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</si>
  <si>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</si>
  <si>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</si>
  <si>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</si>
  <si>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</si>
  <si>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</si>
  <si>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</si>
  <si>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</si>
  <si>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</si>
  <si>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</si>
  <si>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</si>
  <si>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</si>
  <si>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</si>
  <si>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</si>
  <si>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</si>
  <si>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</si>
  <si>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</si>
  <si>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</si>
  <si>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</si>
  <si>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</si>
  <si>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</si>
  <si>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</si>
  <si>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</si>
  <si>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</si>
  <si>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</si>
  <si>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</si>
  <si>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</si>
  <si>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</si>
  <si>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</si>
  <si>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</si>
  <si>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</si>
  <si>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</si>
  <si>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</si>
  <si>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</si>
  <si>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</si>
  <si>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</si>
  <si>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</si>
  <si>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</si>
  <si>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</si>
  <si>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</si>
  <si>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</si>
  <si>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</si>
  <si>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</si>
  <si>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</si>
  <si>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</si>
  <si>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</si>
  <si>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</si>
  <si>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</si>
  <si>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</si>
  <si>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</si>
  <si>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</si>
  <si>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</si>
  <si>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</si>
  <si>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</si>
  <si>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</si>
  <si>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</si>
  <si>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</si>
  <si>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</si>
  <si>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</si>
  <si>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</si>
  <si>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</si>
  <si>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</si>
  <si>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</si>
  <si>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</si>
  <si>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</si>
  <si>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</si>
  <si>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</si>
  <si>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</si>
  <si>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</si>
  <si>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</si>
  <si>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</si>
  <si>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</si>
  <si>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</si>
  <si>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</si>
  <si>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</si>
  <si>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</si>
  <si>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</si>
  <si>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</si>
  <si>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</si>
  <si>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</si>
  <si>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</si>
  <si>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</si>
  <si>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</si>
  <si>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</si>
  <si>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</si>
  <si>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</si>
  <si>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</si>
  <si>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</si>
  <si>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</si>
  <si>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</si>
  <si>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</si>
  <si>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</si>
  <si>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</si>
  <si>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</si>
  <si>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</si>
  <si>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</si>
  <si>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</si>
  <si>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</si>
  <si>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</si>
  <si>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</si>
  <si>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</si>
  <si>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</si>
  <si>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</si>
  <si>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</si>
  <si>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</si>
  <si>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</si>
  <si>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</si>
  <si>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</si>
  <si>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</si>
  <si>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</si>
  <si>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</si>
  <si>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</si>
  <si>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</si>
  <si>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</si>
  <si>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</si>
  <si>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</si>
  <si>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</si>
  <si>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</si>
  <si>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</si>
  <si>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</si>
  <si>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</si>
  <si>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</si>
  <si>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</si>
  <si>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</si>
  <si>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</si>
  <si>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</si>
  <si>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</si>
  <si>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</si>
  <si>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</si>
  <si>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</si>
  <si>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</si>
  <si>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</si>
  <si>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</si>
  <si>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</si>
  <si>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</si>
  <si>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</si>
  <si>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</si>
  <si>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</si>
  <si>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</si>
  <si>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</si>
  <si>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</si>
  <si>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</si>
  <si>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</si>
  <si>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</si>
  <si>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</si>
  <si>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</si>
  <si>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</si>
  <si>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</si>
  <si>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</si>
  <si>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</si>
  <si>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</si>
  <si>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</si>
  <si>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</si>
  <si>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</si>
  <si>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</si>
  <si>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</si>
  <si>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</si>
  <si>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</si>
  <si>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</si>
  <si>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</si>
  <si>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</si>
  <si>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</si>
  <si>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</si>
  <si>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</si>
  <si>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</si>
  <si>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</si>
  <si>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</si>
  <si>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</si>
  <si>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</si>
  <si>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</si>
  <si>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</si>
  <si>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</si>
  <si>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</si>
  <si>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</si>
  <si>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</si>
  <si>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</si>
  <si>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</si>
  <si>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</si>
  <si>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</si>
  <si>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</si>
  <si>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</si>
  <si>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</si>
  <si>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</si>
  <si>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</si>
  <si>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</si>
  <si>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</si>
  <si>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</si>
  <si>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</si>
  <si>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</si>
  <si>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</si>
  <si>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</si>
  <si>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</si>
  <si>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</si>
  <si>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</si>
  <si>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</si>
  <si>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</si>
  <si>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</si>
  <si>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</si>
  <si>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</si>
  <si>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</si>
  <si>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</si>
  <si>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</si>
  <si>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</si>
  <si>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</si>
  <si>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</si>
  <si>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</si>
  <si>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</si>
  <si>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</si>
  <si>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</si>
  <si>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</si>
  <si>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</si>
  <si>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</si>
  <si>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</si>
  <si>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</si>
  <si>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</si>
  <si>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</si>
  <si>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</si>
  <si>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</si>
  <si>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</si>
  <si>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</si>
  <si>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</si>
  <si>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</si>
  <si>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</si>
  <si>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</si>
  <si>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</si>
  <si>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</si>
  <si>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</si>
  <si>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</si>
  <si>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</si>
  <si>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</si>
  <si>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</si>
  <si>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</si>
  <si>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</si>
  <si>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</si>
  <si>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</si>
  <si>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</si>
  <si>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</si>
  <si>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</si>
  <si>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</si>
  <si>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</si>
  <si>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</si>
  <si>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</si>
  <si>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</si>
  <si>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</si>
  <si>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</si>
  <si>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</si>
  <si>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</si>
  <si>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</si>
  <si>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</si>
  <si>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</si>
  <si>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</si>
  <si>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</si>
  <si>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</si>
  <si>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</si>
  <si>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</si>
  <si>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</si>
  <si>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</si>
  <si>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</si>
  <si>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</si>
  <si>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</si>
  <si>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</si>
  <si>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</si>
  <si>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</si>
  <si>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</si>
  <si>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</si>
  <si>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</si>
  <si>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</si>
  <si>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</si>
  <si>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</si>
  <si>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</si>
  <si>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</si>
  <si>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</si>
  <si>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</si>
  <si>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</si>
  <si>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</si>
  <si>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</si>
  <si>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</si>
  <si>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</si>
  <si>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</si>
  <si>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</si>
  <si>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</si>
  <si>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</si>
  <si>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</si>
  <si>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</si>
  <si>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</si>
  <si>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</si>
  <si>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</si>
  <si>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</si>
  <si>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</si>
  <si>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</si>
  <si>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</si>
  <si>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</si>
  <si>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</si>
  <si>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</si>
  <si>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</si>
  <si>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</si>
  <si>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</si>
  <si>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</si>
  <si>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</si>
  <si>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</si>
  <si>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</si>
  <si>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</si>
  <si>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</si>
  <si>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</si>
  <si>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</si>
  <si>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</si>
  <si>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</si>
  <si>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</si>
  <si>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</si>
  <si>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</si>
  <si>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</si>
  <si>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</si>
  <si>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</si>
  <si>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</si>
  <si>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</si>
  <si>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</si>
  <si>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</si>
  <si>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</si>
  <si>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</si>
  <si>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</si>
  <si>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</si>
  <si>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</si>
  <si>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</si>
  <si>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</si>
  <si>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</si>
  <si>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</si>
  <si>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</si>
  <si>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</si>
  <si>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</si>
  <si>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</si>
  <si>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</si>
  <si>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</si>
  <si>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</si>
  <si>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</si>
  <si>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</si>
  <si>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</si>
  <si>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</si>
  <si>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</si>
  <si>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</si>
  <si>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</si>
  <si>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</si>
  <si>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</si>
  <si>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</si>
  <si>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</si>
  <si>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</si>
  <si>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</si>
  <si>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</si>
  <si>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</si>
  <si>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</si>
  <si>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</si>
  <si>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</si>
  <si>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</si>
  <si>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</si>
  <si>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</si>
  <si>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</si>
  <si>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</si>
  <si>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</si>
  <si>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</si>
  <si>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</si>
  <si>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</si>
  <si>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</si>
  <si>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</si>
  <si>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</si>
  <si>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</si>
  <si>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</si>
  <si>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</si>
  <si>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</si>
  <si>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</si>
  <si>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</si>
  <si>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</si>
  <si>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</si>
  <si>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</si>
  <si>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</si>
  <si>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</si>
  <si>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</si>
  <si>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</si>
  <si>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</si>
  <si>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</si>
  <si>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</si>
  <si>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</si>
  <si>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</si>
  <si>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</si>
  <si>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</si>
  <si>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</si>
  <si>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</si>
  <si>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</si>
  <si>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</si>
  <si>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</si>
  <si>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</si>
  <si>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</si>
  <si>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</si>
  <si>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</si>
  <si>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</si>
  <si>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</si>
  <si>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</si>
  <si>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</si>
  <si>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</si>
  <si>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</si>
  <si>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</si>
  <si>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</si>
  <si>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</si>
  <si>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</si>
  <si>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</si>
  <si>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</si>
  <si>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</si>
  <si>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</si>
  <si>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</si>
  <si>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</si>
  <si>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</si>
  <si>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</si>
  <si>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</si>
  <si>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</si>
  <si>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</si>
  <si>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</si>
  <si>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</si>
  <si>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</si>
  <si>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</si>
  <si>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</si>
  <si>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</si>
  <si>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</si>
  <si>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</si>
  <si>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</si>
  <si>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</si>
  <si>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</si>
  <si>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</si>
  <si>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</si>
  <si>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</si>
  <si>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</si>
  <si>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</si>
  <si>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</si>
  <si>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</si>
  <si>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</si>
  <si>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</si>
  <si>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</si>
  <si>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</si>
  <si>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</si>
  <si>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</si>
  <si>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</si>
  <si>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</si>
  <si>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</si>
  <si>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</si>
  <si>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</si>
  <si>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</si>
  <si>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</si>
  <si>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</si>
  <si>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</si>
  <si>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</si>
  <si>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</si>
  <si>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</si>
  <si>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</si>
  <si>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</si>
  <si>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</si>
  <si>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</si>
  <si>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</si>
  <si>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</si>
  <si>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</si>
  <si>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</si>
  <si>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</si>
  <si>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</si>
  <si>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</si>
  <si>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</si>
  <si>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</si>
  <si>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</si>
  <si>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</si>
  <si>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</si>
  <si>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</si>
  <si>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</si>
  <si>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</si>
  <si>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</si>
  <si>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</si>
  <si>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</si>
  <si>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</si>
  <si>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</si>
  <si>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</si>
  <si>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</si>
  <si>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</si>
  <si>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</si>
  <si>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</si>
  <si>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</si>
  <si>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</si>
  <si>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</si>
  <si>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</si>
  <si>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</si>
  <si>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</si>
  <si>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</si>
  <si>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</si>
  <si>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</si>
  <si>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</si>
  <si>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</si>
  <si>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</si>
  <si>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</si>
  <si>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</si>
  <si>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</si>
  <si>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</si>
  <si>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</si>
  <si>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</si>
  <si>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</si>
  <si>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</si>
  <si>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</si>
  <si>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</si>
  <si>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</si>
  <si>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</si>
  <si>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</si>
  <si>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</si>
  <si>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</si>
  <si>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</si>
  <si>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</si>
  <si>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</si>
  <si>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</si>
  <si>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</si>
  <si>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</si>
  <si>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</si>
  <si>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</si>
  <si>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</si>
  <si>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</si>
  <si>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</si>
  <si>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</si>
  <si>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</si>
  <si>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</si>
  <si>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</si>
  <si>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</si>
  <si>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</si>
  <si>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</si>
  <si>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</si>
  <si>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</si>
  <si>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</si>
  <si>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</si>
  <si>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</si>
  <si>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</si>
  <si>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</si>
  <si>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</si>
  <si>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</si>
  <si>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</si>
  <si>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</si>
  <si>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</si>
  <si>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</si>
  <si>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</si>
  <si>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</si>
  <si>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</si>
  <si>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</si>
  <si>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</si>
  <si>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</si>
  <si>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</si>
  <si>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</si>
  <si>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</si>
  <si>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</si>
  <si>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</si>
  <si>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</si>
  <si>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</si>
  <si>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</si>
  <si>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</si>
  <si>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</si>
  <si>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</si>
  <si>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</si>
  <si>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</si>
  <si>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</si>
  <si>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</si>
  <si>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</si>
  <si>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</si>
  <si>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</si>
  <si>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</si>
  <si>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</si>
  <si>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</si>
  <si>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</si>
  <si>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</si>
  <si>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</si>
  <si>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</si>
  <si>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</si>
  <si>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</si>
  <si>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</si>
  <si>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</si>
  <si>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</si>
  <si>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</si>
  <si>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</si>
  <si>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</si>
  <si>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</si>
  <si>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</si>
  <si>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</si>
  <si>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</si>
  <si>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</si>
  <si>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</si>
  <si>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</si>
  <si>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</si>
  <si>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</si>
  <si>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</si>
  <si>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</si>
  <si>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</si>
  <si>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</si>
  <si>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</si>
  <si>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</si>
  <si>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</si>
  <si>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</si>
  <si>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</si>
  <si>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</si>
  <si>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</si>
  <si>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</si>
  <si>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</si>
  <si>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</si>
  <si>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</si>
  <si>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</si>
  <si>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</si>
  <si>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</si>
  <si>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</si>
  <si>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</si>
  <si>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</si>
  <si>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</si>
  <si>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</si>
  <si>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</si>
  <si>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</si>
  <si>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</si>
  <si>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</si>
  <si>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</si>
  <si>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</si>
  <si>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</si>
  <si>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</si>
  <si>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</si>
  <si>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</si>
  <si>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</si>
  <si>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</si>
  <si>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</si>
  <si>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</si>
  <si>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</si>
  <si>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</si>
  <si>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</si>
  <si>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</si>
  <si>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</si>
  <si>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</si>
  <si>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</si>
  <si>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</si>
  <si>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</si>
  <si>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</si>
  <si>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</si>
  <si>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</si>
  <si>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</si>
  <si>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</si>
  <si>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</si>
  <si>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</si>
  <si>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</si>
  <si>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</si>
  <si>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</si>
  <si>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</si>
  <si>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</si>
  <si>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</si>
  <si>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</si>
  <si>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</si>
  <si>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</si>
  <si>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</si>
  <si>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</si>
  <si>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</si>
  <si>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</si>
  <si>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</si>
  <si>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</si>
  <si>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</si>
  <si>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</si>
  <si>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</si>
  <si>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</si>
  <si>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</si>
  <si>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</si>
  <si>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</si>
  <si>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</si>
  <si>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</si>
  <si>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</si>
  <si>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</si>
  <si>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</si>
  <si>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</si>
  <si>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</si>
  <si>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</si>
  <si>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</si>
  <si>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</si>
  <si>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</si>
  <si>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</si>
  <si>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</si>
  <si>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</si>
  <si>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</si>
  <si>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</si>
  <si>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</si>
  <si>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</si>
  <si>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</si>
  <si>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</si>
  <si>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</si>
  <si>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</si>
  <si>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</si>
  <si>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</si>
  <si>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</si>
  <si>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</si>
  <si>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</si>
  <si>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</si>
  <si>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</si>
  <si>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</si>
  <si>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</si>
  <si>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</si>
  <si>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</si>
  <si>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</si>
  <si>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</si>
  <si>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</si>
  <si>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</si>
  <si>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</si>
  <si>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</si>
  <si>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</si>
  <si>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</si>
  <si>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</si>
  <si>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</si>
  <si>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</si>
  <si>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</si>
  <si>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</si>
  <si>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</si>
  <si>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</si>
  <si>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</si>
  <si>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</si>
  <si>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</si>
  <si>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</si>
  <si>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</si>
  <si>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</si>
  <si>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</si>
  <si>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</si>
  <si>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</si>
  <si>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</si>
  <si>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</si>
  <si>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</si>
  <si>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</si>
  <si>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</si>
  <si>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</si>
  <si>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</si>
  <si>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</si>
  <si>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</si>
  <si>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</si>
  <si>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</si>
  <si>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</si>
  <si>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</si>
  <si>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</si>
  <si>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</si>
  <si>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</si>
  <si>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</si>
  <si>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</si>
  <si>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</si>
  <si>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</si>
  <si>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</si>
  <si>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</si>
  <si>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</si>
  <si>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</si>
  <si>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</si>
  <si>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</si>
  <si>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</si>
  <si>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</si>
  <si>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</si>
  <si>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</si>
  <si>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</si>
  <si>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</si>
  <si>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</si>
  <si>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</si>
  <si>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</si>
  <si>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</si>
  <si>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</si>
  <si>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</si>
  <si>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</si>
  <si>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</si>
  <si>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</si>
  <si>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</si>
  <si>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</si>
  <si>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</si>
  <si>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</si>
  <si>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</si>
  <si>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</si>
  <si>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</si>
  <si>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</si>
  <si>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</si>
  <si>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</si>
  <si>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</si>
  <si>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</si>
  <si>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</si>
  <si>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</si>
  <si>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</si>
  <si>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</si>
  <si>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</si>
  <si>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</si>
  <si>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</si>
  <si>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</si>
  <si>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</si>
  <si>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</si>
  <si>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</si>
  <si>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</si>
  <si>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</si>
  <si>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</si>
  <si>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</si>
  <si>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</si>
  <si>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</si>
  <si>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</si>
  <si>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</si>
  <si>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</si>
  <si>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</si>
  <si>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</si>
  <si>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</si>
  <si>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</si>
  <si>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</si>
  <si>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</si>
  <si>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</si>
  <si>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</si>
  <si>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</si>
  <si>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</si>
  <si>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</si>
  <si>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</si>
  <si>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</si>
  <si>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</si>
  <si>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</si>
  <si>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</si>
  <si>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</si>
  <si>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</si>
  <si>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</si>
  <si>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</si>
  <si>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</si>
  <si>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</si>
  <si>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</si>
  <si>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</si>
  <si>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</si>
  <si>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</si>
  <si>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</si>
  <si>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</si>
  <si>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</si>
  <si>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</si>
  <si>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</si>
  <si>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</si>
  <si>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</si>
  <si>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</si>
  <si>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</si>
  <si>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</si>
  <si>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</si>
  <si>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</si>
  <si>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</si>
  <si>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</si>
  <si>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</si>
  <si>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</si>
  <si>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</si>
  <si>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</si>
  <si>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</si>
  <si>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</si>
  <si>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</si>
  <si>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</si>
  <si>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</si>
  <si>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</si>
  <si>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</si>
  <si>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</si>
  <si>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</si>
  <si>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</si>
  <si>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</si>
  <si>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</si>
  <si>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</si>
  <si>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</si>
  <si>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</si>
  <si>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</si>
  <si>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</si>
  <si>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</si>
  <si>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</si>
  <si>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</si>
  <si>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</si>
  <si>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</si>
  <si>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</si>
  <si>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</si>
  <si>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</si>
  <si>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</si>
  <si>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</si>
  <si>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</si>
  <si>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</si>
  <si>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</si>
  <si>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</si>
  <si>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</si>
  <si>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</si>
  <si>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</si>
  <si>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</si>
  <si>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</si>
  <si>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</si>
  <si>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</si>
  <si>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</si>
  <si>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</si>
  <si>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</si>
  <si>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</si>
  <si>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</si>
  <si>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</si>
  <si>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</si>
  <si>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</si>
  <si>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</si>
  <si>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</si>
  <si>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</si>
  <si>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</si>
  <si>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</si>
  <si>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</si>
  <si>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</si>
  <si>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</si>
  <si>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</si>
  <si>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</si>
  <si>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</si>
  <si>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</si>
  <si>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</si>
  <si>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</si>
  <si>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</si>
  <si>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</si>
  <si>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</si>
  <si>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</si>
  <si>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</si>
  <si>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</si>
  <si>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</si>
  <si>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</si>
  <si>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</si>
  <si>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</si>
  <si>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</si>
  <si>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</si>
  <si>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</si>
  <si>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</si>
  <si>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</si>
  <si>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</si>
  <si>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</si>
  <si>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</si>
  <si>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</si>
  <si>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</si>
  <si>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</si>
  <si>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</si>
  <si>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</si>
  <si>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</si>
  <si>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</si>
  <si>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</si>
  <si>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</si>
  <si>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</si>
  <si>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</si>
  <si>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</si>
  <si>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</si>
  <si>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</si>
  <si>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</si>
  <si>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</si>
  <si>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</si>
  <si>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</si>
  <si>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</si>
  <si>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</si>
  <si>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</si>
  <si>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</si>
  <si>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</si>
  <si>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</si>
  <si>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</si>
  <si>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</si>
  <si>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</si>
  <si>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</si>
  <si>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</si>
  <si>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</si>
  <si>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</si>
  <si>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</si>
  <si>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</si>
  <si>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</si>
  <si>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</si>
  <si>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</si>
  <si>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</si>
  <si>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</si>
  <si>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</si>
  <si>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</si>
  <si>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</si>
  <si>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</si>
  <si>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</si>
  <si>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</si>
  <si>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</si>
  <si>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</si>
  <si>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</si>
  <si>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</si>
  <si>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</si>
  <si>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</si>
  <si>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</si>
  <si>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</si>
  <si>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</si>
  <si>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</si>
  <si>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</si>
  <si>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</si>
  <si>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</si>
  <si>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</si>
  <si>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</si>
  <si>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</si>
  <si>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</si>
  <si>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</si>
  <si>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</si>
  <si>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</si>
  <si>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</si>
  <si>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</si>
  <si>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</si>
  <si>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</si>
  <si>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</si>
  <si>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</si>
  <si>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</si>
  <si>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</si>
  <si>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</si>
  <si>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</si>
  <si>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</si>
  <si>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</si>
  <si>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</si>
  <si>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</si>
  <si>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</si>
  <si>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</si>
  <si>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</si>
  <si>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</si>
  <si>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</si>
  <si>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</si>
  <si>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</si>
  <si>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</si>
  <si>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</si>
  <si>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</si>
  <si>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</si>
  <si>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</si>
  <si>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</si>
  <si>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</si>
  <si>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</si>
  <si>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</si>
  <si>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</si>
  <si>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</si>
  <si>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</si>
  <si>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</si>
  <si>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</si>
  <si>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</si>
  <si>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</si>
  <si>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</si>
  <si>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</si>
  <si>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</si>
  <si>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</si>
  <si>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</si>
  <si>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</si>
  <si>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</si>
  <si>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</si>
  <si>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</si>
  <si>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</si>
  <si>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</si>
  <si>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</si>
  <si>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</si>
  <si>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</si>
  <si>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</si>
  <si>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</si>
  <si>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</si>
  <si>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</si>
  <si>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</si>
  <si>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</si>
  <si>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</si>
  <si>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</si>
  <si>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</si>
  <si>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</si>
  <si>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</si>
  <si>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</si>
  <si>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</si>
  <si>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</si>
  <si>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</si>
  <si>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</si>
  <si>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</si>
  <si>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</si>
  <si>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</si>
  <si>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</si>
  <si>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</si>
  <si>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</si>
  <si>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</si>
  <si>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</si>
  <si>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</si>
  <si>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</si>
  <si>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</si>
  <si>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</si>
  <si>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</si>
  <si>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</si>
  <si>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</si>
  <si>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</si>
  <si>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</si>
  <si>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</si>
  <si>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</si>
  <si>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</si>
  <si>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</si>
  <si>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</si>
  <si>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</si>
  <si>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</si>
  <si>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</si>
  <si>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</si>
  <si>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</si>
  <si>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</si>
  <si>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</si>
  <si>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</si>
  <si>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</si>
  <si>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</si>
  <si>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</si>
  <si>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</si>
  <si>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</si>
  <si>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</si>
  <si>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</si>
  <si>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</si>
  <si>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</si>
  <si>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</si>
  <si>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</si>
  <si>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</si>
  <si>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</si>
  <si>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</si>
  <si>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</si>
  <si>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</si>
  <si>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</si>
  <si>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</si>
  <si>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</si>
  <si>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</si>
  <si>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</si>
  <si>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</si>
  <si>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</si>
  <si>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</si>
  <si>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</si>
  <si>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</si>
  <si>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</si>
  <si>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</si>
  <si>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</si>
  <si>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</si>
  <si>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</si>
  <si>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</si>
  <si>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</si>
  <si>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</si>
  <si>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</si>
  <si>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</si>
  <si>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</si>
  <si>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</si>
  <si>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</si>
  <si>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</si>
  <si>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</si>
  <si>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</si>
  <si>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</si>
  <si>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</si>
  <si>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</si>
  <si>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</si>
  <si>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</si>
  <si>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</si>
  <si>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</si>
  <si>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</si>
  <si>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</si>
  <si>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</si>
  <si>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</si>
  <si>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</si>
  <si>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</si>
  <si>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</si>
  <si>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</si>
  <si>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</si>
  <si>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</si>
  <si>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</si>
  <si>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</si>
  <si>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</si>
  <si>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</si>
  <si>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</si>
  <si>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</si>
  <si>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</si>
  <si>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</si>
  <si>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</si>
  <si>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</si>
  <si>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</si>
  <si>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</si>
  <si>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</si>
  <si>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</si>
  <si>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</si>
  <si>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</si>
  <si>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</si>
  <si>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</si>
  <si>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</si>
  <si>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</si>
  <si>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</si>
  <si>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</si>
  <si>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</si>
  <si>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</si>
  <si>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</si>
  <si>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</si>
  <si>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</si>
  <si>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</si>
  <si>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</si>
  <si>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</si>
  <si>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</si>
  <si>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</si>
  <si>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</si>
  <si>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</si>
  <si>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</si>
  <si>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</si>
  <si>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</si>
  <si>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</si>
  <si>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</si>
  <si>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</si>
  <si>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</si>
  <si>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</si>
  <si>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</si>
  <si>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</si>
  <si>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</si>
  <si>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</si>
  <si>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</si>
  <si>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</si>
  <si>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</si>
  <si>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</si>
  <si>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</si>
  <si>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</si>
  <si>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</si>
  <si>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</si>
  <si>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</si>
  <si>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</si>
  <si>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</si>
  <si>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</si>
  <si>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</si>
  <si>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</si>
  <si>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</si>
  <si>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</si>
  <si>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</si>
  <si>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</si>
  <si>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</si>
  <si>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</si>
  <si>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</si>
  <si>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</si>
  <si>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</si>
  <si>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</si>
  <si>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</si>
  <si>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</si>
  <si>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</si>
  <si>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</si>
  <si>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</si>
  <si>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</si>
  <si>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</si>
  <si>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</si>
  <si>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</si>
  <si>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</si>
  <si>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</si>
  <si>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</si>
  <si>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</si>
  <si>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</si>
  <si>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</si>
  <si>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</si>
  <si>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</si>
  <si>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</si>
  <si>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</si>
  <si>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</si>
  <si>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</si>
  <si>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</si>
  <si>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</si>
  <si>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</si>
  <si>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</si>
  <si>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</si>
  <si>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</si>
  <si>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</si>
  <si>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</si>
  <si>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</si>
  <si>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</si>
  <si>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</si>
  <si>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</si>
  <si>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</si>
  <si>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</si>
  <si>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</si>
  <si>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</si>
  <si>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</si>
  <si>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</si>
  <si>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</si>
  <si>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</si>
  <si>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</si>
  <si>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</si>
  <si>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</si>
  <si>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</si>
  <si>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</si>
  <si>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</si>
  <si>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</si>
  <si>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</si>
  <si>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</si>
  <si>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</si>
  <si>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</si>
  <si>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</si>
  <si>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</si>
  <si>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</si>
  <si>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</si>
  <si>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</si>
  <si>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</si>
  <si>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</si>
  <si>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</si>
  <si>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</si>
  <si>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</si>
  <si>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</si>
  <si>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</si>
  <si>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</si>
  <si>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</si>
  <si>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</si>
  <si>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</si>
  <si>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</si>
  <si>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</si>
  <si>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</si>
  <si>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</si>
  <si>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</si>
  <si>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</si>
  <si>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</si>
  <si>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</si>
  <si>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</si>
  <si>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</si>
  <si>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</si>
  <si>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</si>
  <si>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</si>
  <si>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</si>
  <si>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</si>
  <si>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</si>
  <si>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</si>
  <si>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</si>
  <si>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</si>
  <si>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</si>
  <si>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</si>
  <si>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</si>
  <si>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</si>
  <si>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</si>
  <si>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</si>
  <si>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</si>
  <si>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</si>
  <si>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</si>
  <si>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</si>
  <si>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</si>
  <si>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</si>
  <si>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</si>
  <si>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</si>
  <si>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</si>
  <si>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</si>
  <si>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</si>
  <si>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</si>
  <si>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</si>
  <si>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</si>
  <si>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</si>
  <si>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</si>
  <si>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</si>
  <si>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</si>
  <si>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</si>
  <si>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</si>
  <si>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</si>
  <si>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</si>
  <si>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</si>
  <si>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</si>
  <si>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</si>
  <si>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</si>
  <si>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</si>
  <si>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</si>
  <si>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</si>
  <si>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</si>
  <si>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</si>
  <si>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</si>
  <si>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</si>
  <si>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</si>
  <si>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</si>
  <si>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</si>
  <si>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</si>
  <si>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</si>
  <si>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</si>
  <si>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</si>
  <si>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</si>
  <si>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</si>
  <si>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</si>
  <si>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</si>
  <si>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</si>
  <si>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</si>
  <si>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</si>
  <si>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</si>
  <si>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</si>
  <si>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</si>
  <si>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</si>
  <si>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</si>
  <si>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</si>
  <si>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</si>
  <si>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</si>
  <si>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</si>
  <si>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</si>
  <si>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</si>
  <si>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</si>
  <si>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</si>
  <si>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</si>
  <si>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</si>
  <si>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</si>
  <si>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</si>
  <si>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</si>
  <si>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</si>
  <si>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</si>
  <si>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</si>
  <si>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</si>
  <si>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</si>
  <si>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</si>
  <si>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</si>
  <si>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</si>
  <si>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</si>
  <si>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</si>
  <si>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</si>
  <si>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</si>
  <si>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</si>
  <si>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</si>
  <si>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</si>
  <si>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</si>
  <si>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</si>
  <si>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</si>
  <si>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</si>
  <si>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</si>
  <si>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</si>
  <si>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</si>
  <si>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</si>
  <si>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</si>
  <si>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</si>
  <si>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</si>
  <si>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</si>
  <si>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</si>
  <si>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</si>
  <si>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</si>
  <si>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</si>
  <si>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</si>
  <si>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</si>
  <si>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</si>
  <si>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</si>
  <si>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</si>
  <si>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</si>
  <si>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</si>
  <si>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</si>
  <si>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</si>
  <si>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</si>
  <si>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</si>
  <si>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</si>
  <si>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</si>
  <si>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</si>
  <si>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</si>
  <si>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</si>
  <si>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</si>
  <si>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</si>
  <si>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</si>
  <si>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</si>
  <si>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</si>
  <si>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</si>
  <si>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</si>
  <si>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</si>
  <si>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</si>
  <si>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</si>
  <si>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</si>
  <si>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</si>
  <si>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</si>
  <si>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</si>
  <si>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</si>
  <si>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</si>
  <si>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</si>
  <si>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</si>
  <si>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</si>
  <si>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</si>
  <si>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</si>
  <si>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</si>
  <si>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</si>
  <si>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</si>
  <si>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</si>
  <si>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</si>
  <si>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</si>
  <si>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</si>
  <si>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</si>
  <si>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</si>
  <si>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</si>
  <si>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</si>
  <si>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</si>
  <si>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</si>
  <si>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</si>
  <si>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</si>
  <si>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</si>
  <si>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</si>
  <si>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</si>
  <si>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</si>
  <si>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</si>
  <si>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</si>
  <si>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</si>
  <si>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</si>
  <si>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</si>
  <si>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</si>
  <si>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</si>
  <si>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</si>
  <si>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</si>
  <si>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</si>
  <si>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</si>
  <si>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</si>
  <si>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</si>
  <si>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</si>
  <si>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</si>
  <si>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</si>
  <si>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</si>
  <si>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</si>
  <si>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</si>
  <si>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</si>
  <si>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</si>
  <si>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</si>
  <si>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</si>
  <si>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</si>
  <si>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</si>
  <si>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</si>
  <si>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</si>
  <si>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</si>
  <si>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</si>
  <si>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</si>
  <si>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</si>
  <si>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</si>
  <si>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</si>
  <si>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</si>
  <si>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</si>
  <si>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</si>
  <si>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</si>
  <si>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</si>
  <si>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</si>
  <si>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</si>
  <si>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</si>
  <si>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</si>
  <si>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</si>
  <si>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</si>
  <si>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</si>
  <si>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</si>
  <si>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</si>
  <si>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</si>
  <si>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</si>
  <si>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</si>
  <si>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</si>
  <si>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</si>
  <si>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</si>
  <si>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</si>
  <si>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</si>
  <si>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</si>
  <si>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</si>
  <si>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</si>
  <si>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</si>
  <si>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</si>
  <si>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</si>
  <si>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</si>
  <si>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</si>
  <si>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</si>
  <si>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</si>
  <si>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</si>
  <si>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</si>
  <si>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</si>
  <si>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</si>
  <si>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</si>
  <si>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</si>
  <si>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</si>
  <si>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</si>
  <si>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</si>
  <si>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</si>
  <si>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</si>
  <si>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</si>
  <si>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</si>
  <si>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</si>
  <si>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</si>
  <si>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</si>
  <si>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</si>
  <si>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</si>
  <si>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</si>
  <si>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</si>
  <si>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</si>
  <si>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</si>
  <si>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</si>
  <si>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</si>
  <si>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</si>
  <si>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</si>
  <si>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</si>
  <si>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</si>
  <si>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</si>
  <si>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</si>
  <si>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</si>
  <si>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</si>
  <si>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</si>
  <si>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</si>
  <si>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</si>
  <si>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</si>
  <si>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</si>
  <si>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</si>
  <si>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</si>
  <si>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</si>
  <si>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</si>
  <si>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</si>
  <si>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</si>
  <si>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</si>
  <si>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</si>
  <si>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</si>
  <si>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</si>
  <si>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</si>
  <si>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</si>
  <si>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</si>
  <si>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</si>
  <si>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</si>
  <si>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</si>
  <si>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</si>
  <si>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</si>
  <si>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</si>
  <si>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</si>
  <si>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</si>
  <si>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</si>
  <si>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</si>
  <si>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</si>
  <si>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</si>
  <si>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</si>
  <si>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</si>
  <si>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</si>
  <si>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</si>
  <si>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</si>
  <si>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</si>
  <si>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</si>
  <si>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</si>
  <si>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</si>
  <si>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</si>
  <si>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</si>
  <si>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</si>
  <si>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</si>
  <si>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</si>
  <si>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</si>
  <si>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</si>
  <si>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</si>
  <si>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</si>
  <si>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</si>
  <si>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</si>
  <si>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</si>
  <si>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</si>
  <si>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</si>
  <si>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</si>
  <si>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</si>
  <si>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</si>
  <si>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</si>
  <si>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</si>
  <si>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</si>
  <si>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</si>
  <si>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</si>
  <si>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</si>
  <si>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</si>
  <si>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</si>
  <si>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</si>
  <si>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</si>
  <si>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</si>
  <si>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</si>
  <si>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</si>
  <si>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</si>
  <si>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</si>
  <si>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</si>
  <si>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</si>
  <si>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</si>
  <si>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</si>
  <si>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</si>
  <si>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</si>
  <si>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</si>
  <si>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</si>
  <si>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</si>
  <si>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</si>
  <si>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</si>
  <si>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</si>
  <si>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</si>
  <si>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</si>
  <si>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</si>
  <si>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</si>
  <si>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</si>
  <si>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</si>
  <si>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</si>
  <si>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</si>
  <si>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</si>
  <si>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</si>
  <si>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</si>
  <si>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</si>
  <si>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</si>
  <si>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</si>
  <si>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</si>
  <si>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</si>
  <si>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</si>
  <si>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</si>
  <si>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</si>
  <si>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</si>
  <si>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</si>
  <si>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</si>
  <si>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</si>
  <si>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</si>
  <si>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</si>
  <si>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</si>
  <si>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</si>
  <si>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</si>
  <si>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</si>
  <si>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</si>
  <si>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</si>
  <si>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</si>
  <si>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</si>
  <si>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</si>
  <si>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</si>
  <si>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</si>
  <si>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</si>
  <si>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</si>
  <si>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</si>
  <si>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</si>
  <si>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</si>
  <si>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</si>
  <si>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</si>
  <si>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</si>
  <si>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</si>
  <si>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</si>
  <si>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</si>
  <si>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</si>
  <si>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</si>
  <si>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</si>
  <si>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</si>
  <si>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</si>
  <si>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</si>
  <si>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</si>
  <si>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</si>
  <si>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</si>
  <si>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</si>
  <si>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</si>
  <si>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</si>
  <si>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</si>
  <si>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</si>
  <si>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</si>
  <si>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</si>
  <si>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</si>
  <si>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</si>
  <si>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</si>
  <si>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</si>
  <si>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</si>
  <si>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</si>
  <si>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</si>
  <si>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</si>
  <si>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</si>
  <si>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</si>
  <si>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</si>
  <si>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</si>
  <si>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</si>
  <si>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</si>
  <si>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</si>
  <si>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</si>
  <si>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</si>
  <si>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</si>
  <si>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</si>
  <si>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</si>
  <si>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</si>
  <si>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</si>
  <si>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</si>
  <si>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</si>
  <si>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</si>
  <si>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</si>
  <si>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</si>
  <si>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</si>
  <si>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</si>
  <si>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</si>
  <si>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</si>
  <si>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</si>
  <si>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</si>
  <si>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</si>
  <si>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</si>
  <si>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</si>
  <si>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</si>
  <si>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</si>
  <si>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</si>
  <si>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</si>
  <si>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</si>
  <si>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</si>
  <si>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</si>
  <si>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</si>
  <si>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</si>
  <si>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</si>
  <si>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</si>
  <si>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</si>
  <si>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</si>
  <si>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</si>
  <si>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</si>
  <si>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</si>
  <si>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</si>
  <si>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</si>
  <si>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</si>
  <si>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</si>
  <si>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</si>
  <si>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</si>
  <si>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</si>
  <si>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</si>
  <si>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</si>
  <si>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</si>
  <si>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</si>
  <si>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</si>
  <si>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</si>
  <si>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</si>
  <si>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</si>
  <si>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</si>
  <si>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</si>
  <si>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</si>
  <si>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</si>
  <si>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</si>
  <si>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</si>
  <si>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</si>
  <si>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</si>
  <si>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</si>
  <si>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</si>
  <si>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</si>
  <si>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</si>
  <si>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</si>
  <si>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</si>
  <si>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</si>
  <si>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</si>
  <si>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</si>
  <si>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</si>
  <si>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</si>
  <si>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</si>
  <si>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</si>
  <si>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</si>
  <si>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</si>
  <si>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</si>
  <si>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</si>
  <si>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</si>
  <si>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</si>
  <si>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</si>
  <si>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</si>
  <si>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</si>
  <si>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</si>
  <si>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</si>
  <si>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</si>
  <si>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</si>
  <si>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</si>
  <si>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</si>
  <si>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</si>
  <si>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</si>
  <si>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</si>
  <si>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</si>
  <si>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</si>
  <si>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</si>
  <si>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</si>
  <si>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</si>
  <si>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</si>
  <si>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</si>
  <si>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</si>
  <si>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</si>
  <si>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</si>
  <si>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</si>
  <si>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</si>
  <si>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</si>
  <si>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</si>
  <si>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</si>
  <si>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</si>
  <si>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</si>
  <si>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</si>
  <si>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</si>
  <si>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</si>
  <si>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</si>
  <si>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</si>
  <si>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</si>
  <si>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</si>
  <si>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</si>
  <si>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</si>
  <si>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</si>
  <si>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</si>
  <si>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</si>
  <si>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</si>
  <si>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</si>
  <si>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</si>
  <si>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</si>
  <si>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</si>
  <si>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</si>
  <si>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</si>
  <si>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</si>
  <si>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</si>
  <si>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</si>
  <si>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</si>
  <si>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</si>
  <si>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</si>
  <si>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</si>
  <si>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</si>
  <si>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</si>
  <si>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</si>
  <si>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</si>
  <si>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</si>
  <si>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</si>
  <si>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</si>
  <si>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</si>
  <si>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</si>
  <si>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</si>
  <si>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</si>
  <si>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</si>
  <si>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</si>
  <si>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</si>
  <si>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</si>
  <si>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</si>
  <si>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</si>
  <si>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</si>
  <si>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</si>
  <si>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</si>
  <si>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</si>
  <si>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</si>
  <si>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</si>
  <si>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</si>
  <si>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</si>
  <si>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</si>
  <si>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</si>
  <si>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</si>
  <si>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</si>
  <si>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</si>
  <si>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</si>
  <si>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</si>
  <si>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</si>
  <si>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</si>
  <si>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</si>
  <si>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</si>
  <si>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</si>
  <si>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</si>
  <si>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</si>
  <si>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</si>
  <si>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</si>
  <si>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</si>
  <si>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</si>
  <si>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</si>
  <si>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</si>
  <si>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</si>
  <si>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</si>
  <si>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</si>
  <si>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</si>
  <si>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</si>
  <si>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</si>
  <si>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</si>
  <si>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</si>
  <si>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</si>
  <si>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</si>
  <si>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</si>
  <si>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</si>
  <si>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</si>
  <si>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</si>
  <si>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</si>
  <si>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</si>
  <si>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</si>
  <si>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</si>
  <si>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</si>
  <si>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</si>
  <si>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</si>
  <si>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</si>
  <si>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</si>
  <si>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</si>
  <si>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</si>
  <si>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</si>
  <si>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</si>
  <si>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</si>
  <si>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</si>
  <si>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</si>
  <si>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</si>
  <si>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</si>
  <si>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</si>
  <si>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</si>
  <si>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</si>
  <si>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</si>
  <si>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</si>
  <si>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</si>
  <si>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</si>
  <si>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</si>
  <si>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</si>
  <si>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</si>
  <si>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</si>
  <si>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</si>
  <si>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</si>
  <si>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</si>
  <si>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</si>
  <si>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</si>
  <si>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</si>
  <si>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</si>
  <si>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</si>
  <si>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</si>
  <si>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</si>
  <si>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</si>
  <si>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</si>
  <si>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</si>
  <si>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</si>
  <si>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</si>
  <si>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</si>
  <si>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</si>
  <si>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</si>
  <si>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</si>
  <si>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</si>
  <si>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</si>
  <si>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</si>
  <si>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</si>
  <si>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</si>
  <si>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</si>
  <si>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</si>
  <si>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</si>
  <si>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</si>
  <si>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</si>
  <si>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</si>
  <si>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</si>
  <si>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</si>
  <si>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</si>
  <si>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</si>
  <si>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</si>
  <si>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</si>
  <si>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</si>
  <si>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</si>
  <si>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</si>
  <si>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</si>
  <si>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</si>
  <si>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</si>
  <si>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</si>
  <si>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</si>
  <si>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</si>
  <si>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</si>
  <si>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</si>
  <si>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</si>
  <si>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</si>
  <si>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</si>
  <si>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</si>
  <si>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</si>
  <si>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</si>
  <si>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</si>
  <si>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</si>
  <si>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</si>
  <si>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</si>
  <si>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</si>
  <si>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</si>
  <si>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</si>
  <si>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</si>
  <si>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</si>
  <si>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</si>
  <si>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</si>
  <si>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</si>
  <si>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</si>
  <si>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</si>
  <si>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</si>
  <si>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</si>
  <si>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</si>
  <si>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</si>
  <si>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</si>
  <si>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</si>
  <si>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</si>
  <si>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</si>
  <si>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</si>
  <si>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</si>
  <si>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</si>
  <si>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</si>
  <si>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</si>
  <si>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</si>
  <si>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</si>
  <si>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</si>
  <si>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</si>
  <si>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</si>
  <si>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</si>
  <si>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</si>
  <si>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</si>
  <si>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</si>
  <si>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</si>
  <si>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</si>
  <si>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</si>
  <si>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</si>
  <si>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</si>
  <si>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</si>
  <si>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</si>
  <si>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</si>
  <si>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</si>
  <si>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</si>
  <si>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</si>
  <si>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</si>
  <si>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</si>
  <si>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</si>
  <si>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</si>
  <si>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</si>
  <si>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</si>
  <si>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</si>
  <si>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</si>
  <si>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</si>
  <si>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</si>
  <si>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</si>
  <si>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</si>
  <si>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</si>
  <si>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</si>
  <si>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</si>
  <si>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</si>
  <si>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</si>
  <si>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</si>
  <si>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</si>
  <si>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</si>
  <si>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</si>
  <si>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</si>
  <si>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</si>
  <si>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</si>
  <si>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</si>
  <si>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</si>
  <si>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</si>
  <si>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</si>
  <si>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</si>
  <si>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</si>
  <si>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</si>
  <si>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</si>
  <si>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</si>
  <si>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</si>
  <si>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</si>
  <si>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</si>
  <si>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</si>
  <si>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</si>
  <si>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</si>
  <si>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</si>
  <si>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</si>
  <si>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</si>
  <si>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</si>
  <si>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</si>
  <si>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</si>
  <si>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</si>
  <si>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</si>
  <si>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</si>
  <si>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</si>
  <si>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</si>
  <si>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</si>
  <si>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</si>
  <si>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</si>
  <si>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</si>
  <si>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</si>
  <si>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</si>
  <si>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</si>
  <si>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</si>
  <si>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</si>
  <si>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</si>
  <si>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</si>
  <si>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</si>
  <si>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</si>
  <si>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</si>
  <si>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</si>
  <si>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</si>
  <si>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</si>
  <si>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</si>
  <si>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</si>
  <si>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</si>
  <si>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</si>
  <si>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</si>
  <si>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</si>
  <si>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</si>
  <si>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</si>
  <si>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</si>
  <si>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</si>
  <si>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</si>
  <si>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</si>
  <si>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</si>
  <si>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</si>
  <si>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</si>
  <si>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</si>
  <si>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</si>
  <si>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</si>
  <si>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</si>
  <si>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</si>
  <si>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</si>
  <si>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</si>
  <si>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</si>
  <si>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</si>
  <si>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</si>
  <si>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</si>
  <si>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</si>
  <si>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</si>
  <si>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</si>
  <si>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</si>
  <si>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</si>
  <si>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</si>
  <si>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</si>
  <si>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</si>
  <si>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</si>
  <si>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</si>
  <si>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</si>
  <si>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</si>
  <si>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</si>
  <si>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</si>
  <si>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</si>
  <si>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</si>
  <si>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</si>
  <si>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</si>
  <si>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</si>
  <si>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</si>
  <si>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</si>
  <si>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</si>
  <si>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</si>
  <si>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</si>
  <si>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</si>
  <si>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</si>
  <si>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</si>
  <si>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</si>
  <si>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</si>
  <si>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</si>
  <si>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</si>
  <si>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</si>
  <si>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</si>
  <si>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</si>
  <si>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</si>
  <si>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</si>
  <si>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</si>
  <si>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</si>
  <si>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</si>
  <si>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</si>
  <si>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</si>
  <si>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</si>
  <si>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</si>
  <si>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</si>
  <si>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</si>
  <si>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</si>
  <si>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</si>
  <si>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</si>
  <si>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</si>
  <si>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</si>
  <si>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</si>
  <si>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</si>
  <si>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</si>
  <si>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</si>
  <si>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</si>
  <si>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</si>
  <si>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</si>
  <si>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</si>
  <si>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</si>
  <si>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</si>
  <si>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</si>
  <si>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</si>
  <si>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</si>
  <si>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</si>
  <si>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</si>
  <si>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</si>
  <si>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</si>
  <si>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</si>
  <si>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</si>
  <si>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</si>
  <si>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</si>
  <si>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</si>
  <si>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</si>
  <si>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</si>
  <si>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</si>
  <si>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</si>
  <si>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</si>
  <si>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</si>
  <si>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</si>
  <si>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</si>
  <si>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</si>
  <si>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</si>
  <si>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</si>
  <si>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</si>
  <si>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</si>
  <si>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</si>
  <si>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</si>
  <si>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</si>
  <si>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</si>
  <si>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</si>
  <si>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</si>
  <si>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</si>
  <si>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</si>
  <si>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</si>
  <si>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</si>
  <si>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</si>
  <si>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</si>
  <si>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</si>
  <si>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</si>
  <si>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</si>
  <si>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</si>
  <si>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</si>
  <si>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</si>
  <si>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</si>
  <si>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</si>
  <si>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</si>
  <si>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</si>
  <si>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</si>
  <si>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</si>
  <si>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</si>
  <si>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</si>
  <si>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</si>
  <si>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</si>
  <si>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</si>
  <si>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</si>
  <si>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</si>
  <si>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</si>
  <si>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</si>
  <si>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</si>
  <si>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</si>
  <si>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</si>
  <si>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</si>
  <si>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</si>
  <si>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</si>
  <si>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</si>
  <si>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</si>
  <si>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</si>
  <si>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</si>
  <si>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</si>
  <si>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</si>
  <si>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</si>
  <si>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</si>
  <si>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</si>
  <si>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</si>
  <si>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</si>
  <si>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</si>
  <si>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</si>
  <si>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</si>
  <si>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</si>
  <si>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</si>
  <si>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</si>
  <si>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</si>
  <si>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</si>
  <si>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</si>
  <si>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</si>
  <si>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</si>
  <si>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</si>
  <si>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</si>
  <si>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</si>
  <si>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</si>
  <si>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</si>
  <si>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</si>
  <si>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</si>
  <si>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</si>
  <si>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</si>
  <si>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</si>
  <si>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</si>
  <si>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</si>
  <si>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</si>
  <si>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</si>
  <si>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</si>
  <si>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</si>
  <si>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</si>
  <si>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</si>
  <si>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</si>
  <si>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</si>
  <si>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</si>
  <si>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</si>
  <si>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</si>
  <si>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</si>
  <si>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</si>
  <si>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</si>
  <si>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</si>
  <si>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</si>
  <si>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</si>
  <si>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</si>
  <si>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</si>
  <si>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</si>
  <si>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</si>
  <si>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</si>
  <si>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</si>
  <si>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</si>
  <si>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</si>
  <si>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</si>
  <si>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</si>
  <si>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</si>
  <si>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</si>
  <si>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</si>
  <si>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</si>
  <si>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</si>
  <si>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</si>
  <si>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</si>
  <si>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</si>
  <si>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</si>
  <si>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</si>
  <si>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</si>
  <si>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</si>
  <si>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</si>
  <si>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</si>
  <si>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</si>
  <si>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</si>
  <si>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</si>
  <si>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</si>
  <si>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</si>
  <si>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</si>
  <si>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</si>
  <si>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</si>
  <si>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</si>
  <si>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</si>
  <si>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</si>
  <si>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</si>
  <si>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</si>
  <si>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</si>
  <si>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</si>
  <si>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</si>
  <si>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</si>
  <si>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</si>
  <si>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</si>
  <si>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</si>
  <si>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</si>
  <si>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</si>
  <si>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</si>
  <si>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</si>
  <si>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</si>
  <si>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</si>
  <si>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</si>
  <si>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</si>
  <si>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</si>
  <si>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</si>
  <si>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</si>
  <si>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</si>
  <si>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</si>
  <si>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</si>
  <si>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</si>
  <si>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</si>
  <si>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</si>
  <si>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</si>
  <si>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</si>
  <si>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</si>
  <si>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</si>
  <si>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</si>
  <si>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</si>
  <si>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</si>
  <si>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</si>
  <si>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</si>
  <si>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</si>
  <si>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</si>
  <si>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</si>
  <si>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</si>
  <si>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</si>
  <si>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</si>
  <si>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</si>
  <si>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</si>
  <si>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</si>
  <si>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</si>
  <si>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</si>
  <si>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</si>
  <si>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</si>
  <si>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</si>
  <si>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</si>
  <si>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</si>
  <si>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</si>
  <si>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</si>
  <si>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</si>
  <si>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</si>
  <si>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</si>
  <si>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</si>
  <si>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</si>
  <si>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</si>
  <si>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</si>
  <si>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</si>
  <si>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</si>
  <si>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</si>
  <si>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</si>
  <si>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</si>
  <si>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</si>
  <si>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</si>
  <si>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</si>
  <si>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</si>
  <si>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</si>
  <si>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</si>
  <si>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</si>
  <si>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</si>
  <si>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</si>
  <si>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</si>
  <si>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</si>
  <si>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</si>
  <si>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</si>
  <si>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</si>
  <si>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</si>
  <si>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</si>
  <si>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</si>
  <si>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</si>
  <si>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</si>
  <si>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</si>
  <si>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</si>
  <si>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</si>
  <si>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</si>
  <si>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</si>
  <si>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</si>
  <si>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</si>
  <si>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</si>
  <si>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</si>
  <si>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</si>
  <si>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</si>
  <si>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</si>
  <si>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</si>
  <si>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</si>
  <si>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</si>
  <si>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</si>
  <si>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</si>
  <si>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</si>
  <si>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</si>
  <si>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</si>
  <si>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</si>
  <si>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</si>
  <si>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</si>
  <si>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</si>
  <si>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</si>
  <si>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</si>
  <si>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</si>
  <si>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</si>
  <si>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</si>
  <si>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</si>
  <si>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</si>
  <si>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</si>
  <si>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</si>
  <si>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</si>
  <si>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</si>
  <si>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</si>
  <si>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</si>
  <si>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</si>
  <si>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</si>
  <si>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</si>
  <si>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</si>
  <si>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</si>
  <si>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</si>
  <si>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</si>
  <si>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</si>
  <si>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</si>
  <si>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</si>
  <si>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</si>
  <si>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</si>
  <si>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</si>
  <si>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</si>
  <si>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</si>
  <si>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</si>
  <si>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</si>
  <si>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</si>
  <si>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</si>
  <si>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</si>
  <si>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</si>
  <si>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</si>
  <si>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</si>
  <si>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</si>
  <si>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</si>
  <si>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</si>
  <si>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</si>
  <si>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</si>
  <si>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</si>
  <si>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</si>
  <si>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</si>
  <si>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</si>
  <si>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</si>
  <si>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</si>
  <si>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</si>
  <si>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</si>
  <si>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</si>
  <si>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</si>
  <si>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</si>
  <si>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</si>
  <si>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</si>
  <si>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</si>
  <si>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</si>
  <si>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</si>
  <si>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</si>
  <si>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</si>
  <si>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</si>
  <si>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</si>
  <si>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</si>
  <si>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</si>
  <si>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</si>
  <si>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</si>
  <si>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</si>
  <si>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</si>
  <si>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</si>
  <si>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</si>
  <si>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</si>
  <si>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</si>
  <si>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</si>
  <si>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</si>
  <si>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</si>
  <si>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</si>
  <si>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</si>
  <si>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</si>
  <si>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</si>
  <si>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</si>
  <si>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</si>
  <si>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</si>
  <si>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</si>
  <si>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</si>
  <si>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</si>
  <si>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</si>
  <si>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</si>
  <si>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</si>
  <si>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</si>
  <si>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</si>
  <si>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</si>
  <si>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</si>
  <si>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</si>
  <si>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</si>
  <si>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</si>
  <si>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</si>
  <si>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</si>
  <si>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</si>
  <si>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</si>
  <si>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</si>
  <si>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</si>
  <si>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</si>
  <si>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</si>
  <si>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</si>
  <si>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</si>
  <si>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</si>
  <si>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</si>
  <si>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</si>
  <si>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</si>
  <si>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</si>
  <si>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</si>
  <si>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</si>
  <si>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</si>
  <si>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</si>
  <si>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</si>
  <si>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</si>
  <si>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</si>
  <si>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</si>
  <si>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</si>
  <si>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</si>
  <si>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</si>
  <si>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</si>
  <si>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</si>
  <si>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</si>
  <si>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</si>
  <si>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</si>
  <si>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</si>
  <si>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</si>
  <si>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</si>
  <si>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</si>
  <si>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</si>
  <si>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</si>
  <si>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</si>
  <si>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</si>
  <si>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</si>
  <si>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</si>
  <si>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</si>
  <si>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</si>
  <si>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</si>
  <si>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</si>
  <si>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</si>
  <si>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</si>
  <si>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</si>
  <si>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</si>
  <si>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</si>
  <si>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</si>
  <si>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</si>
  <si>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</si>
  <si>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</si>
  <si>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</si>
  <si>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</si>
  <si>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</si>
  <si>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</si>
  <si>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</si>
  <si>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</si>
  <si>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</si>
  <si>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</si>
  <si>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</si>
  <si>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</si>
  <si>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</si>
  <si>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</si>
  <si>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</si>
  <si>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</si>
  <si>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</si>
  <si>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</si>
  <si>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</si>
  <si>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</si>
  <si>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</si>
  <si>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</si>
  <si>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</si>
  <si>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</si>
  <si>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</si>
  <si>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</si>
  <si>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</si>
  <si>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</si>
  <si>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</si>
  <si>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</si>
  <si>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</si>
  <si>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</si>
  <si>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</si>
  <si>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</si>
  <si>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</si>
  <si>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</si>
  <si>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</si>
  <si>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</si>
  <si>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</si>
  <si>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</si>
  <si>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</si>
  <si>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</si>
  <si>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</si>
  <si>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</si>
  <si>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</si>
  <si>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</si>
  <si>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</si>
  <si>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</si>
  <si>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</si>
  <si>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</si>
  <si>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</si>
  <si>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</si>
  <si>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</si>
  <si>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</si>
  <si>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</si>
  <si>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</si>
  <si>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</si>
  <si>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</si>
  <si>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</si>
  <si>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</si>
  <si>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</si>
  <si>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</si>
  <si>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</si>
  <si>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</si>
  <si>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</si>
  <si>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</si>
  <si>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</si>
  <si>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</si>
  <si>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</si>
  <si>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</si>
  <si>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</si>
  <si>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</si>
  <si>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</si>
  <si>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</si>
  <si>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</si>
  <si>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</si>
  <si>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</si>
  <si>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</si>
  <si>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</si>
  <si>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</si>
  <si>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</si>
  <si>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</si>
  <si>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</si>
  <si>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</si>
  <si>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</si>
  <si>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</si>
  <si>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</si>
  <si>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</si>
  <si>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</si>
  <si>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</si>
  <si>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</si>
  <si>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</si>
  <si>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</si>
  <si>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</si>
  <si>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</si>
  <si>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</si>
  <si>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</si>
  <si>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</si>
  <si>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</si>
  <si>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</si>
  <si>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</si>
  <si>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</si>
  <si>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</si>
  <si>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</si>
  <si>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</si>
  <si>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</si>
  <si>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</si>
  <si>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</si>
  <si>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</si>
  <si>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</si>
  <si>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</si>
  <si>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</si>
  <si>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</si>
  <si>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</si>
  <si>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</si>
  <si>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</si>
  <si>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</si>
  <si>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</si>
  <si>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</si>
  <si>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</si>
  <si>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</si>
  <si>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</si>
  <si>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</si>
  <si>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</si>
  <si>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</si>
  <si>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</si>
  <si>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</si>
  <si>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</si>
  <si>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</si>
  <si>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</si>
  <si>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</si>
  <si>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</si>
  <si>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</si>
  <si>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</si>
  <si>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</si>
  <si>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</si>
  <si>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</si>
  <si>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</si>
  <si>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</si>
  <si>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</si>
  <si>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</si>
  <si>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</si>
  <si>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</si>
  <si>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</si>
  <si>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</si>
  <si>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</si>
  <si>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</si>
  <si>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</si>
  <si>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</si>
  <si>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</si>
  <si>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</si>
  <si>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</si>
  <si>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</si>
  <si>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</si>
  <si>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</si>
  <si>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</si>
  <si>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</si>
  <si>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</si>
  <si>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</si>
  <si>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</si>
  <si>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</si>
  <si>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</si>
  <si>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</si>
  <si>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</si>
  <si>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</si>
  <si>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</si>
  <si>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</si>
  <si>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</si>
  <si>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</si>
  <si>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</si>
  <si>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</si>
  <si>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</si>
  <si>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</si>
  <si>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</si>
  <si>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</si>
  <si>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</si>
  <si>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</si>
  <si>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</si>
  <si>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</si>
  <si>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</si>
  <si>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</si>
  <si>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</si>
  <si>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</si>
  <si>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</si>
  <si>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</si>
  <si>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</si>
  <si>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</si>
  <si>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</si>
  <si>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</si>
  <si>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</si>
  <si>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</si>
  <si>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</si>
  <si>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</si>
  <si>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</si>
  <si>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</si>
  <si>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</si>
  <si>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</si>
  <si>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</si>
  <si>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</si>
  <si>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</si>
  <si>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</si>
  <si>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</si>
  <si>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</si>
  <si>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</si>
  <si>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</si>
  <si>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</si>
  <si>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</si>
  <si>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</si>
  <si>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</si>
  <si>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</si>
  <si>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</si>
  <si>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</si>
  <si>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</si>
  <si>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</si>
  <si>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</si>
  <si>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</si>
  <si>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</si>
  <si>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</si>
  <si>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</si>
  <si>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</si>
  <si>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</si>
  <si>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</si>
  <si>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</si>
  <si>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</si>
  <si>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</si>
  <si>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</si>
  <si>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</si>
  <si>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</si>
  <si>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</si>
  <si>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</si>
  <si>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</si>
  <si>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</si>
  <si>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</si>
  <si>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</si>
  <si>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</si>
  <si>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</si>
  <si>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</si>
  <si>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</si>
  <si>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</si>
  <si>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</si>
  <si>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</si>
  <si>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</si>
  <si>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</si>
  <si>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</si>
  <si>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</si>
  <si>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</si>
  <si>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</si>
  <si>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</si>
  <si>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</si>
  <si>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</si>
  <si>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</si>
  <si>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</si>
  <si>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</si>
  <si>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</si>
  <si>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</si>
  <si>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</si>
  <si>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</si>
  <si>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</si>
  <si>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</si>
  <si>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</si>
  <si>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</si>
  <si>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</si>
  <si>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</si>
  <si>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</si>
  <si>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</si>
  <si>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</si>
  <si>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</si>
  <si>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</si>
  <si>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</si>
  <si>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</si>
  <si>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</si>
  <si>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</si>
  <si>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</si>
  <si>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</si>
  <si>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</si>
  <si>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</si>
  <si>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</si>
  <si>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</si>
  <si>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</si>
  <si>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</si>
  <si>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</si>
  <si>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</si>
  <si>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</si>
  <si>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</si>
  <si>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</si>
  <si>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</si>
  <si>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</si>
  <si>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</si>
  <si>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</si>
  <si>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</si>
  <si>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</si>
  <si>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</si>
  <si>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</si>
  <si>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</si>
  <si>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</si>
  <si>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</si>
  <si>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</si>
  <si>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</si>
  <si>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</si>
  <si>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</si>
  <si>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</si>
  <si>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</si>
  <si>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</si>
  <si>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</si>
  <si>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</si>
  <si>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</si>
  <si>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</si>
  <si>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</si>
  <si>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</si>
  <si>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</si>
  <si>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</si>
  <si>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</si>
  <si>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</si>
  <si>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</si>
  <si>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</si>
  <si>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</si>
  <si>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</si>
  <si>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</si>
  <si>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</si>
  <si>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</si>
  <si>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</si>
  <si>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</si>
  <si>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</si>
  <si>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</si>
  <si>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</si>
  <si>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</si>
  <si>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</si>
  <si>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</si>
  <si>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</si>
  <si>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</si>
  <si>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</si>
  <si>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</si>
  <si>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</si>
  <si>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</si>
  <si>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</si>
  <si>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</si>
  <si>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</si>
  <si>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</si>
  <si>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</si>
  <si>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</si>
  <si>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</si>
  <si>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</si>
  <si>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</si>
  <si>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</si>
  <si>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</si>
  <si>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</si>
  <si>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</si>
  <si>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</si>
  <si>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</si>
  <si>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</si>
  <si>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</si>
  <si>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</si>
  <si>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</si>
  <si>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</si>
  <si>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</si>
  <si>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</si>
  <si>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</si>
  <si>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</si>
  <si>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</si>
  <si>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</si>
  <si>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</si>
  <si>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</si>
  <si>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</si>
  <si>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</si>
  <si>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</si>
  <si>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</si>
  <si>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</si>
  <si>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</si>
  <si>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</si>
  <si>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</si>
  <si>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</si>
  <si>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</si>
  <si>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</si>
  <si>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</si>
  <si>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</si>
  <si>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</si>
  <si>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</si>
  <si>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</si>
  <si>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</si>
  <si>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</si>
  <si>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</si>
  <si>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</si>
  <si>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</si>
  <si>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</si>
  <si>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</si>
  <si>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</si>
  <si>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</si>
  <si>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</si>
  <si>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</si>
  <si>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</si>
  <si>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</si>
  <si>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</si>
  <si>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</si>
  <si>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</si>
  <si>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</si>
  <si>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</si>
  <si>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</si>
  <si>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</si>
  <si>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</si>
  <si>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</si>
  <si>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</si>
  <si>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</si>
  <si>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</si>
  <si>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</si>
  <si>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</si>
  <si>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</si>
  <si>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</si>
  <si>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</si>
  <si>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</si>
  <si>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</si>
  <si>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</si>
  <si>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</si>
  <si>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</si>
  <si>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</si>
  <si>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</si>
  <si>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</si>
  <si>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</si>
  <si>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</si>
  <si>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</si>
  <si>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</si>
  <si>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</si>
  <si>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</si>
  <si>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</si>
  <si>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</si>
  <si>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</si>
  <si>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</si>
  <si>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</si>
  <si>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</si>
  <si>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</si>
  <si>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</si>
  <si>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</si>
  <si>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</si>
  <si>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</si>
  <si>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</si>
  <si>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</si>
  <si>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</si>
  <si>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</si>
  <si>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</si>
  <si>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</si>
  <si>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</si>
  <si>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</si>
  <si>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</si>
  <si>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</si>
  <si>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</si>
  <si>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</si>
  <si>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</si>
  <si>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</si>
  <si>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</si>
  <si>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</si>
  <si>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</si>
  <si>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</si>
  <si>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</si>
  <si>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</si>
  <si>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</si>
  <si>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</si>
  <si>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</si>
  <si>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</si>
  <si>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</si>
  <si>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</si>
  <si>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</si>
  <si>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</si>
  <si>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</si>
  <si>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</si>
  <si>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</si>
  <si>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</si>
  <si>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</si>
  <si>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</si>
  <si>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</si>
  <si>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</si>
  <si>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</si>
  <si>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</si>
  <si>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</si>
  <si>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</si>
  <si>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</si>
  <si>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</si>
  <si>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</si>
  <si>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</si>
  <si>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</si>
  <si>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</si>
  <si>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</si>
  <si>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</si>
  <si>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</si>
  <si>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</si>
  <si>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</si>
  <si>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</si>
  <si>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</si>
  <si>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</si>
  <si>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</si>
  <si>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</si>
  <si>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</si>
  <si>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</si>
  <si>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</si>
  <si>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</si>
  <si>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</si>
  <si>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</si>
  <si>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</si>
  <si>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</si>
  <si>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</si>
  <si>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</si>
  <si>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</si>
  <si>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</si>
  <si>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</si>
  <si>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</si>
  <si>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</si>
  <si>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</si>
  <si>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</si>
  <si>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</si>
  <si>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</si>
  <si>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</si>
  <si>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</si>
  <si>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</si>
  <si>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</si>
  <si>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</si>
  <si>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</si>
  <si>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</si>
  <si>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</si>
  <si>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</si>
  <si>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</si>
  <si>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</si>
  <si>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</si>
  <si>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</si>
  <si>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</si>
  <si>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</si>
  <si>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</si>
  <si>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</si>
  <si>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</si>
  <si>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</si>
  <si>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</si>
  <si>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</si>
  <si>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</si>
  <si>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</si>
  <si>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</si>
  <si>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</si>
  <si>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</si>
  <si>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</si>
  <si>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</si>
  <si>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</si>
  <si>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</si>
  <si>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</si>
  <si>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</si>
  <si>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</si>
  <si>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</si>
  <si>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</si>
  <si>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</si>
  <si>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</si>
  <si>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</si>
  <si>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</si>
  <si>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</si>
  <si>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</si>
  <si>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</si>
  <si>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</si>
  <si>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</si>
  <si>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</si>
  <si>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</si>
  <si>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</si>
  <si>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</si>
  <si>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</si>
  <si>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</si>
  <si>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</si>
  <si>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</si>
  <si>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</si>
  <si>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</si>
  <si>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</si>
  <si>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</si>
  <si>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</si>
  <si>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</si>
  <si>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</si>
  <si>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</si>
  <si>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</si>
  <si>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</si>
  <si>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</si>
  <si>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</si>
  <si>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</si>
  <si>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</si>
  <si>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</si>
  <si>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</si>
  <si>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</si>
  <si>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</si>
  <si>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</si>
  <si>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</si>
  <si>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</si>
  <si>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</si>
  <si>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</si>
  <si>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</si>
  <si>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</si>
  <si>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</si>
  <si>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</si>
  <si>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</si>
  <si>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</si>
  <si>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</si>
  <si>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</si>
  <si>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</si>
  <si>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</si>
  <si>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</si>
  <si>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</si>
  <si>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</si>
  <si>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</si>
  <si>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</si>
  <si>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</si>
  <si>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</si>
  <si>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</si>
  <si>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</si>
  <si>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</si>
  <si>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</si>
  <si>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</si>
  <si>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</si>
  <si>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</si>
  <si>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</si>
  <si>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</si>
  <si>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</si>
  <si>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</si>
  <si>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</si>
  <si>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</si>
  <si>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</si>
  <si>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</si>
  <si>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</si>
  <si>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</si>
  <si>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</si>
  <si>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</si>
  <si>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</si>
  <si>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</si>
  <si>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</si>
  <si>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</si>
  <si>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</si>
  <si>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</si>
  <si>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</si>
  <si>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</si>
  <si>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</si>
  <si>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</si>
  <si>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</si>
  <si>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</si>
  <si>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</si>
  <si>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</si>
  <si>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</si>
  <si>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</si>
  <si>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</si>
  <si>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</si>
  <si>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</si>
  <si>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</si>
  <si>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</si>
  <si>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</si>
  <si>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</si>
  <si>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</si>
  <si>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</si>
  <si>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</si>
  <si>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</si>
  <si>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</si>
  <si>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</si>
  <si>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</si>
  <si>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</si>
  <si>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</si>
  <si>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</si>
  <si>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</si>
  <si>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</si>
  <si>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</si>
  <si>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</si>
  <si>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</si>
  <si>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</si>
  <si>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</si>
  <si>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</si>
  <si>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</si>
  <si>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</si>
  <si>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</si>
  <si>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</si>
  <si>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</si>
  <si>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</si>
  <si>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</si>
  <si>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</si>
  <si>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</si>
  <si>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</si>
  <si>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</si>
  <si>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</si>
  <si>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</si>
  <si>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</si>
  <si>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</si>
  <si>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</si>
  <si>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</si>
  <si>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</si>
  <si>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</si>
  <si>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</si>
  <si>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</si>
  <si>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</si>
  <si>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</si>
  <si>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</si>
  <si>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</si>
  <si>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</si>
  <si>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</si>
  <si>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</si>
  <si>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</si>
  <si>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</si>
  <si>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</si>
  <si>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</si>
  <si>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</si>
  <si>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</si>
  <si>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</si>
  <si>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</si>
  <si>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</si>
  <si>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</si>
  <si>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</si>
  <si>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</si>
  <si>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</si>
  <si>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</si>
  <si>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</si>
  <si>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</si>
  <si>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</si>
  <si>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</si>
  <si>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</si>
  <si>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</si>
  <si>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</si>
  <si>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</si>
  <si>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</si>
  <si>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</si>
  <si>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</si>
  <si>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</si>
  <si>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</si>
  <si>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</si>
  <si>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</si>
  <si>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</si>
  <si>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</si>
  <si>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</si>
  <si>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</si>
  <si>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</si>
  <si>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</si>
  <si>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</si>
  <si>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</si>
  <si>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</si>
  <si>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</si>
  <si>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</si>
  <si>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</si>
  <si>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</si>
  <si>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</si>
  <si>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</si>
  <si>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</si>
  <si>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</si>
  <si>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</si>
  <si>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</si>
  <si>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</si>
  <si>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</si>
  <si>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</si>
  <si>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</si>
  <si>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</si>
  <si>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</si>
  <si>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</si>
  <si>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</si>
  <si>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</si>
  <si>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</si>
  <si>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</si>
  <si>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</si>
  <si>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</si>
  <si>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</si>
  <si>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</si>
  <si>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</si>
  <si>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</si>
  <si>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</si>
  <si>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</si>
  <si>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</si>
  <si>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</si>
  <si>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</si>
  <si>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</si>
  <si>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</si>
  <si>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</si>
  <si>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</si>
  <si>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</si>
  <si>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</si>
  <si>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</si>
  <si>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</si>
  <si>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</si>
  <si>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</si>
  <si>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</si>
  <si>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</si>
  <si>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</si>
  <si>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</si>
  <si>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</si>
  <si>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</si>
  <si>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</si>
  <si>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</si>
  <si>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</si>
  <si>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</si>
  <si>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</si>
  <si>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</si>
  <si>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</si>
  <si>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</si>
  <si>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</si>
  <si>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</si>
  <si>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</si>
  <si>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</si>
  <si>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</si>
  <si>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</si>
  <si>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</si>
  <si>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</si>
  <si>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</si>
  <si>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</si>
  <si>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</si>
  <si>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</si>
  <si>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</si>
  <si>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</si>
  <si>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</si>
  <si>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</si>
  <si>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</si>
  <si>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</si>
  <si>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</si>
  <si>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</si>
  <si>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</si>
  <si>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</si>
  <si>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</si>
  <si>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</si>
  <si>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</si>
  <si>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</si>
  <si>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</si>
  <si>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</si>
  <si>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</si>
  <si>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</si>
  <si>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</si>
  <si>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</si>
  <si>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</si>
  <si>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</si>
  <si>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</si>
  <si>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</si>
  <si>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</si>
  <si>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</si>
  <si>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</si>
  <si>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</si>
  <si>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</si>
  <si>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</si>
  <si>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</si>
  <si>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</si>
  <si>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</si>
  <si>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</si>
  <si>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</si>
  <si>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</si>
  <si>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</si>
  <si>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</si>
  <si>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</si>
  <si>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</si>
  <si>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</si>
  <si>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</si>
  <si>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</si>
  <si>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</si>
  <si>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</si>
  <si>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</si>
  <si>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</si>
  <si>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</si>
  <si>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</si>
  <si>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</si>
  <si>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</si>
  <si>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</si>
  <si>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</si>
  <si>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</si>
  <si>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</si>
  <si>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</si>
  <si>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</si>
  <si>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</si>
  <si>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</si>
  <si>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</si>
  <si>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</si>
  <si>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</si>
  <si>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</si>
  <si>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</si>
  <si>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</si>
  <si>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</si>
  <si>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</si>
  <si>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</si>
  <si>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</si>
  <si>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</si>
  <si>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</si>
  <si>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</si>
  <si>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</si>
  <si>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</si>
  <si>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</si>
  <si>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</si>
  <si>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</si>
  <si>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</si>
  <si>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</si>
  <si>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</si>
  <si>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</si>
  <si>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</si>
  <si>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</si>
  <si>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</si>
  <si>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</si>
  <si>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</si>
  <si>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</si>
  <si>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</si>
  <si>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</si>
  <si>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</si>
  <si>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</si>
  <si>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</si>
  <si>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</si>
  <si>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</si>
  <si>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</si>
  <si>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</si>
  <si>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</si>
  <si>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</si>
  <si>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</si>
  <si>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</si>
  <si>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</si>
  <si>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</si>
  <si>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</si>
  <si>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</si>
  <si>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</si>
  <si>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</si>
  <si>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</si>
  <si>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</si>
  <si>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</si>
  <si>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</si>
  <si>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</si>
  <si>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</si>
  <si>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</si>
  <si>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</si>
  <si>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</si>
  <si>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</si>
  <si>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</si>
  <si>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</si>
  <si>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</si>
  <si>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</si>
  <si>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</si>
  <si>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</si>
  <si>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</si>
  <si>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</si>
  <si>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</si>
  <si>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</si>
  <si>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</si>
  <si>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</si>
  <si>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</si>
  <si>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</si>
  <si>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</si>
  <si>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</si>
  <si>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</si>
  <si>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</si>
  <si>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</si>
  <si>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</si>
  <si>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</si>
  <si>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</si>
  <si>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</si>
  <si>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</si>
  <si>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</si>
  <si>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</si>
  <si>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</si>
  <si>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</si>
  <si>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</si>
  <si>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</si>
  <si>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</si>
  <si>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</si>
  <si>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</si>
  <si>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</si>
  <si>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</si>
  <si>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</si>
  <si>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</si>
  <si>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</si>
  <si>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</si>
  <si>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</si>
  <si>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</si>
  <si>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</si>
  <si>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</si>
  <si>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</si>
  <si>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</si>
  <si>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</si>
  <si>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</si>
  <si>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</si>
  <si>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</si>
  <si>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</si>
  <si>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</si>
  <si>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</si>
  <si>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</si>
  <si>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</si>
  <si>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</si>
  <si>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</si>
  <si>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</si>
  <si>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</si>
  <si>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</si>
  <si>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</si>
  <si>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</si>
  <si>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</si>
  <si>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</si>
  <si>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</si>
  <si>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</si>
  <si>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</si>
  <si>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</si>
  <si>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</si>
  <si>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</si>
  <si>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</si>
  <si>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</si>
  <si>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</si>
  <si>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</si>
  <si>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</si>
  <si>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</si>
  <si>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</si>
  <si>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</si>
  <si>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</si>
  <si>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</si>
  <si>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</si>
  <si>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</si>
  <si>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</si>
  <si>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</si>
  <si>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</si>
  <si>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</si>
  <si>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</si>
  <si>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</si>
  <si>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</si>
  <si>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</si>
  <si>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</si>
  <si>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</si>
  <si>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</si>
  <si>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</si>
  <si>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</si>
  <si>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</si>
  <si>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</si>
  <si>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</si>
  <si>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</si>
  <si>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</si>
  <si>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</si>
  <si>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</si>
  <si>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</si>
  <si>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</si>
  <si>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</si>
  <si>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</si>
  <si>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</si>
  <si>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</si>
  <si>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</si>
  <si>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</si>
  <si>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</si>
  <si>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</si>
  <si>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</si>
  <si>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</si>
  <si>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</si>
  <si>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</si>
  <si>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</si>
  <si>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</si>
  <si>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</si>
  <si>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</si>
  <si>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</si>
  <si>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</si>
  <si>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</si>
  <si>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</si>
  <si>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</si>
  <si>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</si>
  <si>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</si>
  <si>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</si>
  <si>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</si>
  <si>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</si>
  <si>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</si>
  <si>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</si>
  <si>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</si>
  <si>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</si>
  <si>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</si>
  <si>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</si>
  <si>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</si>
  <si>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</si>
  <si>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</si>
  <si>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</si>
  <si>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</si>
  <si>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</si>
  <si>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</si>
  <si>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</si>
  <si>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</si>
  <si>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</si>
  <si>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</si>
  <si>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</si>
  <si>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</si>
  <si>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</si>
  <si>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</si>
  <si>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</si>
  <si>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</si>
  <si>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</si>
  <si>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</si>
  <si>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</si>
  <si>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</si>
  <si>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</si>
  <si>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</si>
  <si>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</si>
  <si>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</si>
  <si>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</si>
  <si>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</si>
  <si>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</si>
  <si>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</si>
  <si>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</si>
  <si>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</si>
  <si>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</si>
  <si>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</si>
  <si>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</si>
  <si>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</si>
  <si>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</si>
  <si>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</si>
  <si>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</si>
  <si>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</si>
  <si>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</si>
  <si>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</si>
  <si>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</si>
  <si>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</si>
  <si>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</si>
  <si>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</si>
  <si>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</si>
  <si>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</si>
  <si>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</si>
  <si>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</si>
  <si>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</si>
  <si>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</si>
  <si>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</si>
  <si>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</si>
  <si>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</si>
  <si>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</si>
  <si>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</si>
  <si>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</si>
  <si>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</si>
  <si>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</si>
  <si>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</si>
  <si>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</si>
  <si>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</si>
  <si>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</si>
  <si>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</si>
  <si>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</si>
  <si>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</si>
  <si>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</si>
  <si>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</si>
  <si>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</si>
  <si>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</si>
  <si>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</si>
  <si>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</si>
  <si>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</si>
  <si>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</si>
  <si>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</si>
  <si>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</si>
  <si>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</si>
  <si>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</si>
  <si>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</si>
  <si>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</si>
  <si>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</si>
  <si>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</si>
  <si>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</si>
  <si>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</si>
  <si>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</si>
  <si>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</si>
  <si>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</si>
  <si>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</si>
  <si>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</si>
  <si>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</si>
  <si>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</si>
  <si>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</si>
  <si>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</si>
  <si>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</si>
  <si>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</si>
  <si>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</si>
  <si>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</si>
  <si>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</si>
  <si>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</si>
  <si>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</si>
  <si>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</si>
  <si>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</si>
  <si>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</si>
  <si>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</si>
  <si>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</si>
  <si>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</si>
  <si>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</si>
  <si>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</si>
  <si>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</si>
  <si>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</si>
  <si>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</si>
  <si>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</si>
  <si>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</si>
  <si>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</si>
  <si>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</si>
  <si>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</si>
  <si>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</si>
  <si>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</si>
  <si>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</si>
  <si>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</si>
  <si>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</si>
  <si>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</si>
  <si>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</si>
  <si>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</si>
  <si>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</si>
  <si>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</si>
  <si>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</si>
  <si>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</si>
  <si>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</si>
  <si>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</si>
  <si>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</si>
  <si>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</si>
  <si>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</si>
  <si>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</si>
  <si>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</si>
  <si>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</si>
  <si>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</si>
  <si>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</si>
  <si>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</si>
  <si>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</si>
  <si>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</si>
  <si>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</si>
  <si>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</si>
  <si>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</si>
  <si>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</si>
  <si>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</si>
  <si>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</si>
  <si>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</si>
  <si>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</si>
  <si>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</si>
  <si>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</si>
  <si>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</si>
  <si>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</si>
  <si>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</si>
  <si>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</si>
  <si>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</si>
  <si>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</si>
  <si>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</si>
  <si>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</si>
  <si>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</si>
  <si>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</si>
  <si>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</si>
  <si>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</si>
  <si>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</si>
  <si>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</si>
  <si>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</si>
  <si>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</si>
  <si>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</si>
  <si>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</si>
  <si>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</si>
  <si>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</si>
  <si>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</si>
  <si>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</si>
  <si>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</si>
  <si>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</si>
  <si>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</si>
  <si>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</si>
  <si>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</si>
  <si>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</si>
  <si>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</si>
  <si>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</si>
  <si>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</si>
  <si>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</si>
  <si>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</si>
  <si>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</si>
  <si>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</si>
  <si>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</si>
  <si>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</si>
  <si>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</si>
  <si>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</si>
  <si>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</si>
  <si>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</si>
  <si>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</si>
  <si>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</si>
  <si>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</si>
  <si>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</si>
  <si>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</si>
  <si>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</si>
  <si>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</si>
  <si>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</si>
  <si>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</si>
  <si>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</si>
  <si>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</si>
  <si>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</si>
  <si>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</si>
  <si>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</si>
  <si>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</si>
  <si>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</si>
  <si>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</si>
  <si>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</si>
  <si>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</si>
  <si>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</si>
  <si>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</si>
  <si>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</si>
  <si>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</si>
  <si>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</si>
  <si>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</si>
  <si>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</si>
  <si>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</si>
  <si>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</si>
  <si>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</si>
  <si>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</si>
  <si>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</si>
  <si>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</si>
  <si>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</si>
  <si>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</si>
  <si>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</si>
  <si>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</si>
  <si>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</si>
  <si>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</si>
  <si>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</si>
  <si>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</si>
  <si>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</si>
  <si>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</si>
  <si>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</si>
  <si>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</si>
  <si>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</si>
  <si>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</si>
  <si>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</si>
  <si>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</si>
  <si>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</si>
  <si>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</si>
  <si>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</si>
  <si>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</si>
  <si>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</si>
  <si>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</si>
  <si>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</si>
  <si>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</si>
  <si>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</si>
  <si>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</si>
  <si>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</si>
  <si>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</si>
  <si>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</si>
  <si>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</si>
  <si>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</si>
  <si>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</si>
  <si>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</si>
  <si>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</si>
  <si>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</si>
  <si>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</si>
  <si>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</si>
  <si>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</si>
  <si>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</si>
  <si>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</si>
  <si>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</si>
  <si>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</si>
  <si>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</si>
  <si>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</si>
  <si>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</si>
  <si>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</si>
  <si>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</si>
  <si>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</si>
  <si>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</si>
  <si>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</si>
  <si>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</si>
  <si>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</si>
  <si>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</si>
  <si>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</si>
  <si>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</si>
  <si>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</si>
  <si>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</si>
  <si>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</si>
  <si>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</si>
  <si>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</si>
  <si>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</si>
  <si>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</si>
  <si>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</si>
  <si>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</si>
  <si>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</si>
  <si>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</si>
  <si>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</si>
  <si>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</si>
  <si>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</si>
  <si>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</si>
  <si>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</si>
  <si>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</si>
  <si>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</si>
  <si>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</si>
  <si>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</si>
  <si>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</si>
  <si>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</si>
  <si>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</si>
  <si>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</si>
  <si>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</si>
  <si>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</si>
  <si>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</si>
  <si>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</si>
  <si>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</si>
  <si>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</si>
  <si>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</si>
  <si>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</si>
  <si>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</si>
  <si>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</si>
  <si>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</si>
  <si>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</si>
  <si>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</si>
  <si>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</si>
  <si>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</si>
  <si>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</si>
  <si>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</si>
  <si>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</si>
  <si>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</si>
  <si>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</si>
  <si>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</si>
  <si>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</si>
  <si>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</si>
  <si>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</si>
  <si>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</si>
  <si>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</si>
  <si>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</si>
  <si>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</si>
  <si>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</si>
  <si>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</si>
  <si>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</si>
  <si>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</si>
  <si>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</si>
  <si>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</si>
  <si>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</si>
  <si>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</si>
  <si>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</si>
  <si>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</si>
  <si>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</si>
  <si>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</si>
  <si>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</si>
  <si>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</si>
  <si>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</si>
  <si>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</si>
  <si>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</si>
  <si>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</si>
  <si>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</si>
  <si>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</si>
  <si>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</si>
  <si>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</si>
  <si>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</si>
  <si>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</si>
  <si>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</si>
  <si>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</si>
  <si>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</si>
  <si>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</si>
  <si>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</si>
  <si>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</si>
  <si>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</si>
  <si>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</si>
  <si>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</si>
  <si>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</si>
  <si>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</si>
  <si>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</si>
  <si>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</si>
  <si>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</si>
  <si>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</si>
  <si>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</si>
  <si>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</si>
  <si>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</si>
  <si>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</si>
  <si>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</si>
  <si>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</si>
  <si>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</si>
  <si>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</si>
  <si>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</si>
  <si>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</si>
  <si>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</si>
  <si>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</si>
  <si>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</si>
  <si>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</si>
  <si>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</si>
  <si>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</si>
  <si>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</si>
  <si>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</si>
  <si>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</si>
  <si>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</si>
  <si>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</si>
  <si>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</si>
  <si>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</si>
  <si>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</si>
  <si>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</si>
  <si>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</si>
  <si>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</si>
  <si>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</si>
  <si>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</si>
  <si>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</si>
  <si>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</si>
  <si>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</si>
  <si>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</si>
  <si>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</si>
  <si>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</si>
  <si>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</si>
  <si>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</si>
  <si>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</si>
  <si>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</si>
  <si>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</si>
  <si>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</si>
  <si>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</si>
  <si>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</si>
  <si>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</si>
  <si>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</si>
  <si>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</si>
  <si>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</si>
  <si>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</si>
  <si>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</si>
  <si>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</si>
  <si>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</si>
  <si>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</si>
  <si>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</si>
  <si>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</si>
  <si>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</si>
  <si>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</si>
  <si>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</si>
  <si>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</si>
  <si>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</si>
  <si>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</si>
  <si>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</si>
  <si>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</si>
  <si>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</si>
  <si>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</si>
  <si>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</si>
  <si>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</si>
  <si>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</si>
  <si>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</si>
  <si>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</si>
  <si>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</si>
  <si>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</si>
  <si>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</si>
  <si>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</si>
  <si>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</si>
  <si>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</si>
  <si>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</si>
  <si>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</si>
  <si>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</si>
  <si>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</si>
  <si>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</si>
  <si>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</si>
  <si>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</si>
  <si>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</si>
  <si>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</si>
  <si>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</si>
  <si>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</si>
  <si>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</si>
  <si>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</si>
  <si>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</si>
  <si>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</si>
  <si>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</si>
  <si>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</si>
  <si>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</si>
  <si>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</si>
  <si>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</si>
  <si>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</si>
  <si>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</si>
  <si>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</si>
  <si>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</si>
  <si>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</si>
  <si>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</si>
  <si>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</si>
  <si>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</si>
  <si>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</si>
  <si>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</si>
  <si>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</si>
  <si>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</si>
  <si>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</si>
  <si>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</si>
  <si>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</si>
  <si>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</si>
  <si>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</si>
  <si>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</si>
  <si>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</si>
  <si>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</si>
  <si>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</si>
  <si>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</si>
  <si>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</si>
  <si>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</si>
  <si>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</si>
  <si>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</si>
  <si>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</si>
  <si>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</si>
  <si>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</si>
  <si>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</si>
  <si>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</si>
  <si>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</si>
  <si>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</si>
  <si>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</si>
  <si>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</si>
  <si>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</si>
  <si>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</si>
  <si>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</si>
  <si>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</si>
  <si>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</si>
  <si>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</si>
  <si>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</si>
  <si>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</si>
  <si>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</si>
  <si>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</si>
  <si>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</si>
  <si>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</si>
  <si>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</si>
  <si>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</si>
  <si>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</si>
  <si>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</si>
  <si>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</si>
  <si>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</si>
  <si>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</si>
  <si>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</si>
  <si>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</si>
  <si>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</si>
  <si>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</si>
  <si>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</si>
  <si>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</si>
  <si>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</si>
  <si>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</si>
  <si>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</si>
  <si>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</si>
  <si>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</si>
  <si>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</si>
  <si>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</si>
  <si>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</si>
  <si>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</si>
  <si>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</si>
  <si>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</si>
  <si>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</si>
  <si>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</si>
  <si>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</si>
  <si>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</si>
  <si>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</si>
  <si>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</si>
  <si>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</si>
  <si>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</si>
  <si>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</si>
  <si>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</si>
  <si>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</si>
  <si>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</si>
  <si>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</si>
  <si>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</si>
  <si>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</si>
  <si>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</si>
  <si>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</si>
  <si>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</si>
  <si>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</si>
  <si>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</si>
  <si>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</si>
  <si>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</si>
  <si>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</si>
  <si>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</si>
  <si>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</si>
  <si>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</si>
  <si>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</si>
  <si>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</si>
  <si>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</si>
  <si>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</si>
  <si>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</si>
  <si>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</si>
  <si>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</si>
  <si>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</si>
  <si>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</si>
  <si>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</si>
  <si>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</si>
  <si>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</si>
  <si>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</si>
  <si>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</si>
  <si>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</si>
  <si>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</si>
  <si>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</si>
  <si>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</si>
  <si>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</si>
  <si>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</si>
  <si>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</si>
  <si>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</si>
  <si>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</si>
  <si>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</si>
  <si>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</si>
  <si>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</si>
  <si>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</si>
  <si>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</si>
  <si>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</si>
  <si>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</si>
  <si>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</si>
  <si>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</si>
  <si>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</si>
  <si>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</si>
  <si>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</si>
  <si>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</si>
  <si>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</si>
  <si>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</si>
  <si>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</si>
  <si>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</si>
  <si>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</si>
  <si>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</si>
  <si>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</si>
  <si>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</si>
  <si>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</si>
  <si>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</si>
  <si>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</si>
  <si>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</si>
  <si>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</si>
  <si>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</si>
  <si>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</si>
  <si>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</si>
  <si>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</si>
  <si>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</si>
  <si>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</si>
  <si>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</si>
  <si>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</si>
  <si>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</si>
  <si>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</si>
  <si>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</si>
  <si>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</si>
  <si>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</si>
  <si>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</si>
  <si>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</si>
  <si>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</si>
  <si>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</si>
  <si>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</si>
  <si>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</si>
  <si>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</si>
  <si>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</si>
  <si>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</si>
  <si>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</si>
  <si>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</si>
  <si>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</si>
  <si>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</si>
  <si>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</si>
  <si>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</si>
  <si>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</si>
  <si>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</si>
  <si>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</si>
  <si>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</si>
  <si>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</si>
  <si>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</si>
  <si>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</si>
  <si>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</si>
  <si>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</si>
  <si>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</si>
  <si>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</si>
  <si>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</si>
  <si>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</si>
  <si>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</si>
  <si>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</si>
  <si>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</si>
  <si>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</si>
  <si>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</si>
  <si>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</si>
  <si>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</si>
  <si>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</si>
  <si>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</si>
  <si>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</si>
  <si>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</si>
  <si>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</si>
  <si>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</si>
  <si>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</si>
  <si>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</si>
  <si>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</si>
  <si>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</si>
  <si>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</si>
  <si>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</si>
  <si>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</si>
  <si>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</si>
  <si>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</si>
  <si>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</si>
  <si>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</si>
  <si>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</si>
  <si>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</si>
  <si>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</si>
  <si>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</si>
  <si>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</si>
  <si>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</si>
  <si>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</si>
  <si>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</si>
  <si>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</si>
  <si>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</si>
  <si>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</si>
  <si>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</si>
  <si>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</si>
  <si>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</si>
  <si>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</si>
  <si>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</si>
  <si>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</si>
  <si>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</si>
  <si>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</si>
  <si>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</si>
  <si>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</si>
  <si>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</si>
  <si>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</si>
  <si>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</si>
  <si>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</si>
  <si>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</si>
  <si>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</si>
  <si>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</si>
  <si>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</si>
  <si>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</si>
  <si>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</si>
  <si>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</si>
  <si>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</si>
  <si>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</si>
  <si>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</si>
  <si>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</si>
  <si>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</si>
  <si>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</si>
  <si>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</si>
  <si>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</si>
  <si>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</si>
  <si>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</si>
  <si>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</si>
  <si>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</si>
  <si>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</si>
  <si>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</si>
  <si>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</si>
  <si>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</si>
  <si>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</si>
  <si>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</si>
  <si>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</si>
  <si>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</si>
  <si>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</si>
  <si>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</si>
  <si>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</si>
  <si>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</si>
  <si>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</si>
  <si>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</si>
  <si>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</si>
  <si>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</si>
  <si>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</si>
  <si>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</si>
  <si>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</si>
  <si>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</si>
  <si>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</si>
  <si>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</si>
  <si>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</si>
  <si>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</si>
  <si>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</si>
  <si>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</si>
  <si>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</si>
  <si>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</si>
  <si>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</si>
  <si>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</si>
  <si>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</si>
  <si>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</si>
  <si>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</si>
  <si>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</si>
  <si>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</si>
  <si>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</si>
  <si>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</si>
  <si>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</si>
  <si>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</si>
  <si>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</si>
  <si>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</si>
  <si>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</si>
  <si>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</si>
  <si>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</si>
  <si>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</si>
  <si>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</si>
  <si>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</si>
  <si>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</si>
  <si>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</si>
  <si>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</si>
  <si>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</si>
  <si>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</si>
  <si>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</si>
  <si>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</si>
  <si>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</si>
  <si>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</si>
  <si>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</si>
  <si>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</si>
  <si>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</si>
  <si>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</si>
  <si>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</si>
  <si>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</si>
  <si>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</si>
  <si>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</si>
  <si>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</si>
  <si>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</si>
  <si>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</si>
  <si>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</si>
  <si>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</si>
  <si>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</si>
  <si>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</si>
  <si>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</si>
  <si>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</si>
  <si>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</si>
  <si>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</si>
  <si>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</si>
  <si>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</si>
  <si>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</si>
  <si>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</si>
  <si>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</si>
  <si>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</si>
  <si>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</si>
  <si>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</si>
  <si>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</si>
  <si>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</si>
  <si>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</si>
  <si>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</si>
  <si>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</si>
  <si>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</si>
  <si>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</si>
  <si>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</si>
  <si>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</si>
  <si>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</si>
  <si>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</si>
  <si>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</si>
  <si>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</si>
  <si>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</si>
  <si>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</si>
  <si>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</si>
  <si>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</si>
  <si>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</si>
  <si>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</si>
  <si>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</si>
  <si>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</si>
  <si>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</si>
  <si>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</si>
  <si>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</si>
  <si>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</si>
  <si>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</si>
  <si>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</si>
  <si>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</si>
  <si>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</si>
  <si>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</si>
  <si>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</si>
  <si>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</si>
  <si>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</si>
  <si>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</si>
  <si>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</si>
  <si>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</si>
  <si>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</si>
  <si>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</si>
  <si>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</si>
  <si>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</si>
  <si>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</si>
  <si>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</si>
  <si>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</si>
  <si>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</si>
  <si>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</si>
  <si>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</si>
  <si>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</si>
  <si>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</si>
  <si>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</si>
  <si>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</si>
  <si>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</si>
  <si>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</si>
  <si>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</si>
  <si>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</si>
  <si>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</si>
  <si>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</si>
  <si>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</si>
  <si>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</si>
  <si>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</si>
  <si>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</si>
  <si>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</si>
  <si>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</si>
  <si>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</si>
  <si>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</si>
  <si>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</si>
  <si>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</si>
  <si>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</si>
  <si>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</si>
  <si>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</si>
  <si>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</si>
  <si>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</si>
  <si>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</si>
  <si>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</si>
  <si>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</si>
  <si>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</si>
  <si>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</si>
  <si>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</si>
  <si>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</si>
  <si>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</si>
  <si>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</si>
  <si>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</si>
  <si>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</si>
  <si>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</si>
  <si>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</si>
  <si>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</si>
  <si>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</si>
  <si>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</si>
  <si>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</si>
  <si>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</si>
  <si>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</si>
  <si>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</si>
  <si>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</si>
  <si>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</si>
  <si>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</si>
  <si>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</si>
  <si>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</si>
  <si>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</si>
  <si>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</si>
  <si>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</si>
  <si>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</si>
  <si>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</si>
  <si>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</si>
  <si>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</si>
  <si>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</si>
  <si>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</si>
  <si>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</si>
  <si>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</si>
  <si>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</si>
  <si>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</si>
  <si>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</si>
  <si>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</si>
  <si>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</si>
  <si>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</si>
  <si>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</si>
  <si>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</si>
  <si>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</si>
  <si>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</si>
  <si>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</si>
  <si>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</si>
  <si>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</si>
  <si>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</si>
  <si>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</si>
  <si>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</si>
  <si>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</si>
  <si>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</si>
  <si>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</si>
  <si>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</si>
  <si>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</si>
  <si>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</si>
  <si>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</si>
  <si>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</si>
  <si>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</si>
  <si>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</si>
  <si>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</si>
  <si>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</si>
  <si>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</si>
  <si>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</si>
  <si>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</si>
  <si>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</si>
  <si>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</si>
  <si>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</si>
  <si>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</si>
  <si>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</si>
  <si>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</si>
  <si>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</si>
  <si>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</si>
  <si>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</si>
  <si>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</si>
  <si>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</si>
  <si>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</si>
  <si>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</si>
  <si>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</si>
  <si>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</si>
  <si>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</si>
  <si>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</si>
  <si>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</si>
  <si>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</si>
  <si>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</si>
  <si>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</si>
  <si>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</si>
  <si>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</si>
  <si>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</si>
  <si>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</si>
  <si>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</si>
  <si>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</si>
  <si>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</si>
  <si>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</si>
  <si>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</si>
  <si>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</si>
  <si>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</si>
  <si>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</si>
  <si>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</si>
  <si>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</si>
  <si>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</si>
  <si>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</si>
  <si>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</si>
  <si>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</si>
  <si>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</si>
  <si>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</si>
  <si>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</si>
  <si>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</si>
  <si>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</si>
  <si>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</si>
  <si>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</si>
  <si>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</si>
  <si>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</si>
  <si>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</si>
  <si>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</si>
  <si>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</si>
  <si>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</si>
  <si>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</si>
  <si>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</si>
  <si>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</si>
  <si>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</si>
  <si>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</si>
  <si>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</si>
  <si>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</si>
  <si>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</si>
  <si>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</si>
  <si>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</si>
  <si>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</si>
  <si>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</si>
  <si>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</si>
  <si>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</si>
  <si>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</si>
  <si>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</si>
  <si>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</si>
  <si>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</si>
  <si>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</si>
  <si>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</si>
  <si>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</si>
  <si>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</si>
  <si>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</si>
  <si>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</si>
  <si>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</si>
  <si>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</si>
  <si>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</si>
  <si>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</si>
  <si>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</si>
  <si>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</si>
  <si>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</si>
  <si>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</si>
  <si>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</si>
  <si>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</si>
  <si>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</si>
  <si>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</si>
  <si>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</si>
  <si>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</si>
  <si>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</si>
  <si>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</si>
  <si>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</si>
  <si>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</si>
  <si>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</si>
  <si>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</si>
  <si>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</si>
  <si>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</si>
  <si>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</si>
  <si>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</si>
  <si>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</si>
  <si>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</si>
  <si>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</si>
  <si>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</si>
  <si>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</si>
  <si>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</si>
  <si>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</si>
  <si>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</si>
  <si>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</si>
  <si>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</si>
  <si>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</si>
  <si>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</si>
  <si>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</si>
  <si>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</si>
  <si>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</si>
  <si>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</si>
  <si>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</si>
  <si>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</si>
  <si>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</si>
  <si>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</si>
  <si>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</si>
  <si>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</si>
  <si>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</si>
  <si>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</si>
  <si>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</si>
  <si>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</si>
  <si>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</si>
  <si>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</si>
  <si>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</si>
  <si>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</si>
  <si>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</si>
  <si>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</si>
  <si>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</si>
  <si>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</si>
  <si>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</si>
  <si>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</si>
  <si>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</si>
  <si>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</si>
  <si>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</si>
  <si>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</si>
  <si>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</si>
  <si>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</si>
  <si>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</si>
  <si>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</si>
  <si>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</si>
  <si>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</si>
  <si>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</si>
  <si>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</si>
  <si>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</si>
  <si>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</si>
  <si>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</si>
  <si>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</si>
  <si>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</si>
  <si>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</si>
  <si>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</si>
  <si>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</si>
  <si>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</si>
  <si>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</si>
  <si>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</si>
  <si>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</si>
  <si>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</si>
  <si>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</si>
  <si>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</si>
  <si>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</si>
  <si>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</si>
  <si>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</si>
  <si>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</si>
  <si>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</si>
  <si>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</si>
  <si>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</si>
  <si>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</si>
  <si>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</si>
  <si>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</si>
  <si>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</si>
  <si>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</si>
  <si>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</si>
  <si>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</si>
  <si>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</si>
  <si>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</si>
  <si>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</si>
  <si>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</si>
  <si>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</si>
  <si>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</si>
  <si>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</si>
  <si>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</si>
  <si>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</si>
  <si>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</si>
  <si>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</si>
  <si>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</si>
  <si>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</si>
  <si>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</si>
  <si>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</si>
  <si>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</si>
  <si>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</si>
  <si>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</si>
  <si>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</si>
  <si>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</si>
  <si>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</si>
  <si>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</si>
  <si>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</si>
  <si>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</si>
  <si>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</si>
  <si>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</si>
  <si>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</si>
  <si>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</si>
  <si>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</si>
  <si>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</si>
  <si>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</si>
  <si>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</si>
  <si>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</si>
  <si>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</si>
  <si>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</si>
  <si>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</si>
  <si>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</si>
  <si>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</si>
  <si>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</si>
  <si>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</si>
  <si>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</si>
  <si>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</si>
  <si>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</si>
  <si>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</si>
  <si>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</si>
  <si>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</si>
  <si>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</si>
  <si>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</si>
  <si>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</si>
  <si>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</si>
  <si>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</si>
  <si>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</si>
  <si>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</si>
  <si>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</si>
  <si>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</si>
  <si>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</si>
  <si>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</si>
  <si>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</si>
  <si>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</si>
  <si>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</si>
  <si>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</si>
  <si>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</si>
  <si>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</si>
  <si>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</si>
  <si>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</si>
  <si>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</si>
  <si>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</si>
  <si>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</si>
  <si>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</si>
  <si>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</si>
  <si>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</si>
  <si>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</si>
  <si>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</si>
  <si>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</si>
  <si>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</si>
  <si>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</si>
  <si>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</si>
  <si>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</si>
  <si>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</si>
  <si>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</si>
  <si>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</si>
  <si>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</si>
  <si>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</si>
  <si>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</si>
  <si>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</si>
  <si>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</si>
  <si>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</si>
  <si>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</si>
  <si>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</si>
  <si>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</si>
  <si>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</si>
  <si>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</si>
  <si>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</si>
  <si>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</si>
  <si>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</si>
  <si>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</si>
  <si>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</si>
  <si>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</si>
  <si>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</si>
  <si>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</si>
  <si>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</si>
  <si>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</si>
  <si>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</si>
  <si>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</si>
  <si>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</si>
  <si>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</si>
  <si>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</si>
  <si>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</si>
  <si>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</si>
  <si>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</si>
  <si>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</si>
  <si>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</si>
  <si>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</si>
  <si>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</si>
  <si>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</si>
  <si>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</si>
  <si>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</si>
  <si>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</si>
  <si>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</si>
  <si>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</si>
  <si>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</si>
  <si>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</si>
  <si>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</si>
  <si>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</si>
  <si>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</si>
  <si>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</si>
  <si>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</si>
  <si>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</si>
  <si>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</si>
  <si>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</si>
  <si>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</si>
  <si>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</si>
  <si>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</si>
  <si>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</si>
  <si>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</si>
  <si>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</si>
  <si>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</si>
  <si>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</si>
  <si>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</si>
  <si>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</si>
  <si>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</si>
  <si>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</si>
  <si>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</si>
  <si>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</si>
  <si>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</si>
  <si>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</si>
  <si>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</si>
  <si>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</si>
  <si>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</si>
  <si>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</si>
  <si>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</si>
  <si>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</si>
  <si>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</si>
  <si>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</si>
  <si>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</si>
  <si>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</si>
  <si>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</si>
  <si>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</si>
  <si>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</si>
  <si>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</si>
  <si>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</si>
  <si>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</si>
  <si>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</si>
  <si>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</si>
  <si>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</si>
  <si>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</si>
  <si>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</si>
  <si>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</si>
  <si>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</si>
  <si>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</si>
  <si>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</si>
  <si>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</si>
  <si>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</si>
  <si>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</si>
  <si>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</si>
  <si>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</si>
  <si>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</si>
  <si>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</si>
  <si>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</si>
  <si>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</si>
  <si>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</si>
  <si>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</si>
  <si>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</si>
  <si>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</si>
  <si>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</si>
  <si>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</si>
  <si>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</si>
  <si>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</si>
  <si>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</si>
  <si>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</si>
  <si>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</si>
  <si>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</si>
  <si>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</si>
  <si>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</si>
  <si>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</si>
  <si>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</si>
  <si>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</si>
  <si>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</si>
  <si>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</si>
  <si>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</si>
  <si>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</si>
  <si>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</si>
  <si>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</si>
  <si>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</si>
  <si>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</si>
  <si>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</si>
  <si>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</si>
  <si>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</si>
  <si>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</si>
  <si>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</si>
  <si>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</si>
  <si>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</si>
  <si>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</si>
  <si>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</si>
  <si>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</si>
  <si>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</si>
  <si>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</si>
  <si>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</si>
  <si>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</si>
  <si>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</si>
  <si>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</si>
  <si>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</si>
  <si>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</si>
  <si>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</si>
  <si>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</si>
  <si>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</si>
  <si>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</si>
  <si>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</si>
  <si>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</si>
  <si>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</si>
  <si>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</si>
  <si>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</si>
  <si>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</si>
  <si>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</si>
  <si>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</si>
  <si>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</si>
  <si>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</si>
  <si>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</si>
  <si>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</si>
  <si>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</si>
  <si>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</si>
  <si>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</si>
  <si>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</si>
  <si>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</si>
  <si>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</si>
  <si>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</si>
  <si>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</si>
  <si>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</si>
  <si>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</si>
  <si>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</si>
  <si>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</si>
  <si>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</si>
  <si>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</si>
  <si>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</si>
  <si>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</si>
  <si>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</si>
  <si>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</si>
  <si>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</si>
  <si>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</si>
  <si>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</si>
  <si>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</si>
  <si>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</si>
  <si>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</si>
  <si>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</si>
  <si>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</si>
  <si>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</si>
  <si>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</si>
  <si>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</si>
  <si>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</si>
  <si>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</si>
  <si>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</si>
  <si>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</si>
  <si>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</si>
  <si>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</si>
  <si>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</si>
  <si>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</si>
  <si>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</si>
  <si>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</si>
  <si>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</si>
  <si>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</si>
  <si>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</si>
  <si>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</si>
  <si>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</si>
  <si>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</si>
  <si>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</si>
  <si>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</si>
  <si>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</si>
  <si>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</si>
  <si>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</si>
  <si>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</si>
  <si>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</si>
  <si>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</si>
  <si>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</si>
  <si>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</si>
  <si>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</si>
  <si>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</si>
  <si>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</si>
  <si>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</si>
  <si>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</si>
  <si>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</si>
  <si>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</si>
  <si>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</si>
  <si>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</si>
  <si>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</si>
  <si>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</si>
  <si>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</si>
  <si>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</si>
  <si>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</si>
  <si>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</si>
  <si>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</si>
  <si>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</si>
  <si>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</si>
  <si>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</si>
  <si>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</si>
  <si>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</si>
  <si>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</si>
  <si>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</si>
  <si>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</si>
  <si>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</si>
  <si>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</si>
  <si>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</si>
  <si>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</si>
  <si>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</si>
  <si>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</si>
  <si>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</si>
  <si>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</si>
  <si>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</si>
  <si>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</si>
  <si>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</si>
  <si>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</si>
  <si>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</si>
  <si>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</si>
  <si>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</si>
  <si>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</si>
  <si>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</si>
  <si>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</si>
  <si>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</si>
  <si>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</si>
  <si>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</si>
  <si>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</si>
  <si>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</si>
  <si>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</si>
  <si>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</si>
  <si>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</si>
  <si>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</si>
  <si>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</si>
  <si>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</si>
  <si>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</si>
  <si>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</si>
  <si>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</si>
  <si>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</si>
  <si>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</si>
  <si>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</si>
  <si>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</si>
  <si>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</si>
  <si>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</si>
  <si>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</si>
  <si>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</si>
  <si>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</si>
  <si>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</si>
  <si>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</si>
  <si>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</si>
  <si>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</si>
  <si>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</si>
  <si>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</si>
  <si>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</si>
  <si>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</si>
  <si>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</si>
  <si>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</si>
  <si>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</si>
  <si>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</si>
  <si>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</si>
  <si>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</si>
  <si>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</si>
  <si>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</si>
  <si>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</si>
  <si>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</si>
  <si>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</si>
  <si>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</si>
  <si>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</si>
  <si>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</si>
  <si>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</si>
  <si>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</si>
  <si>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</si>
  <si>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</si>
  <si>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</si>
  <si>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</si>
  <si>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</si>
  <si>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</si>
  <si>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</si>
  <si>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</si>
  <si>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</si>
  <si>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</si>
  <si>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</si>
  <si>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</si>
  <si>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</si>
  <si>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</si>
  <si>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</si>
  <si>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</si>
  <si>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</si>
  <si>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</si>
  <si>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</si>
  <si>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</si>
  <si>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</si>
  <si>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</si>
  <si>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</si>
  <si>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</si>
  <si>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</si>
  <si>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</si>
  <si>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</si>
  <si>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</si>
  <si>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</si>
  <si>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</si>
  <si>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</si>
  <si>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</si>
  <si>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</si>
  <si>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</si>
  <si>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</si>
  <si>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</si>
  <si>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</si>
  <si>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</si>
  <si>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</si>
  <si>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</si>
  <si>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</si>
  <si>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</si>
  <si>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</si>
  <si>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</si>
  <si>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</si>
  <si>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</si>
  <si>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</si>
  <si>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</si>
  <si>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</si>
  <si>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</si>
  <si>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</si>
  <si>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</si>
  <si>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</si>
  <si>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</si>
  <si>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</si>
  <si>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</si>
  <si>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</si>
  <si>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</si>
  <si>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</si>
  <si>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</si>
  <si>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</si>
  <si>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</si>
  <si>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</si>
  <si>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</si>
  <si>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</si>
  <si>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</si>
  <si>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</si>
  <si>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</si>
  <si>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</si>
  <si>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</si>
  <si>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</si>
  <si>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</si>
  <si>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</si>
  <si>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</si>
  <si>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</si>
  <si>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</si>
  <si>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</si>
  <si>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</si>
  <si>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</si>
  <si>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</si>
  <si>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</si>
  <si>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</si>
  <si>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</si>
  <si>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</si>
  <si>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</si>
  <si>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</si>
  <si>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</si>
  <si>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</si>
  <si>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</si>
  <si>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</si>
  <si>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</si>
  <si>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</si>
  <si>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</si>
  <si>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</si>
  <si>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</si>
  <si>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</si>
  <si>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</si>
  <si>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</si>
  <si>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</si>
  <si>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</si>
  <si>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</si>
  <si>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</si>
  <si>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</si>
  <si>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</si>
  <si>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</si>
  <si>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</si>
  <si>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</si>
  <si>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</si>
  <si>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</si>
  <si>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</si>
  <si>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</si>
  <si>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</si>
  <si>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</si>
  <si>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</si>
  <si>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</si>
  <si>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</si>
  <si>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</si>
  <si>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</si>
  <si>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</si>
  <si>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</si>
  <si>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</si>
  <si>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</si>
  <si>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</si>
  <si>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</si>
  <si>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</si>
  <si>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</si>
  <si>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</si>
  <si>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</si>
  <si>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</si>
  <si>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</si>
  <si>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</si>
  <si>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</si>
  <si>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</si>
  <si>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</si>
  <si>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</si>
  <si>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</si>
  <si>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</si>
  <si>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</si>
  <si>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</si>
  <si>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</si>
  <si>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</si>
  <si>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</si>
  <si>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</si>
  <si>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</si>
  <si>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</si>
  <si>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</si>
  <si>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</si>
  <si>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</si>
  <si>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</si>
  <si>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</si>
  <si>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</si>
  <si>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</si>
  <si>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</si>
  <si>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</si>
  <si>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</si>
  <si>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</si>
  <si>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</si>
  <si>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</si>
  <si>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</si>
  <si>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</si>
  <si>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</si>
  <si>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</si>
  <si>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</si>
  <si>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</si>
  <si>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</si>
  <si>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</si>
  <si>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</si>
  <si>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</si>
  <si>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</si>
  <si>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</si>
  <si>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</si>
  <si>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</si>
  <si>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</si>
  <si>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</si>
  <si>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</si>
  <si>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</si>
  <si>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</si>
  <si>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</si>
  <si>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</si>
  <si>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</si>
  <si>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</si>
  <si>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</si>
  <si>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</si>
  <si>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</si>
  <si>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</si>
  <si>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</si>
  <si>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</si>
  <si>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</si>
  <si>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</si>
  <si>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</si>
  <si>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</si>
  <si>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</si>
  <si>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</si>
  <si>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</si>
  <si>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</si>
  <si>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</si>
  <si>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</si>
  <si>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</si>
  <si>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</si>
  <si>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</si>
  <si>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</si>
  <si>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</si>
  <si>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</si>
  <si>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</si>
  <si>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</si>
  <si>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</si>
  <si>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</si>
  <si>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</si>
  <si>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</si>
  <si>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</si>
  <si>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</si>
  <si>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</si>
  <si>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</si>
  <si>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</si>
  <si>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</si>
  <si>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</si>
  <si>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</si>
  <si>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</si>
  <si>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</si>
  <si>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</si>
  <si>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</si>
  <si>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</si>
  <si>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</si>
  <si>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</si>
  <si>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</si>
  <si>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</si>
  <si>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</si>
  <si>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</si>
  <si>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</si>
  <si>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</si>
  <si>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</si>
  <si>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</si>
  <si>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</si>
  <si>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</si>
  <si>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</si>
  <si>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</si>
  <si>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</si>
  <si>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</si>
  <si>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</si>
  <si>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</si>
  <si>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</si>
  <si>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</si>
  <si>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</si>
  <si>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</si>
  <si>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</si>
  <si>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</si>
  <si>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</si>
  <si>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</si>
  <si>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</si>
  <si>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</si>
  <si>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</si>
  <si>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</si>
  <si>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</si>
  <si>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</si>
  <si>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</si>
  <si>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</si>
  <si>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</si>
  <si>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</si>
  <si>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</si>
  <si>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</si>
  <si>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</si>
  <si>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</si>
  <si>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</si>
  <si>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</si>
  <si>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</si>
  <si>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</si>
  <si>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</si>
  <si>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</si>
  <si>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</si>
  <si>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</si>
  <si>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</si>
  <si>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</si>
  <si>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</si>
  <si>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</si>
  <si>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</si>
  <si>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</si>
  <si>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</si>
  <si>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</si>
  <si>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</si>
  <si>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</si>
  <si>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</si>
  <si>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</si>
  <si>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</si>
  <si>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</si>
  <si>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</si>
  <si>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</si>
  <si>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</si>
  <si>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</si>
  <si>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</si>
  <si>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</si>
  <si>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</si>
  <si>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</si>
  <si>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</si>
  <si>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</si>
  <si>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</si>
  <si>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</si>
  <si>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</si>
  <si>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</si>
  <si>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</si>
  <si>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</si>
  <si>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</si>
  <si>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</si>
  <si>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</si>
  <si>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</si>
  <si>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</si>
  <si>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</si>
  <si>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</si>
  <si>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</si>
  <si>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</si>
  <si>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</si>
  <si>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</si>
  <si>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</si>
  <si>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</si>
  <si>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</si>
  <si>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</si>
  <si>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</si>
  <si>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</si>
  <si>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</si>
  <si>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</si>
  <si>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</si>
  <si>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</si>
  <si>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</si>
  <si>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</si>
  <si>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</si>
  <si>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</si>
  <si>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</si>
  <si>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</si>
  <si>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</si>
  <si>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</si>
  <si>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</si>
  <si>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</si>
  <si>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</si>
  <si>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</si>
  <si>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</si>
  <si>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</si>
  <si>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</si>
  <si>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</si>
  <si>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</si>
  <si>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</si>
  <si>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</si>
  <si>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</si>
  <si>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</si>
  <si>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</si>
  <si>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</si>
  <si>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</si>
  <si>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</si>
  <si>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</si>
  <si>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</si>
  <si>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</si>
  <si>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</si>
  <si>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</si>
  <si>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</si>
  <si>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</si>
  <si>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</si>
  <si>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</si>
  <si>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</si>
  <si>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</si>
  <si>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</si>
  <si>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</si>
  <si>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</si>
  <si>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</si>
  <si>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</si>
  <si>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</si>
  <si>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</si>
  <si>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</si>
  <si>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</si>
  <si>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</si>
  <si>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</si>
  <si>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</si>
  <si>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</si>
  <si>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</si>
  <si>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</si>
  <si>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</si>
  <si>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</si>
  <si>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</si>
  <si>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</si>
  <si>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</si>
  <si>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</si>
  <si>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</si>
  <si>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</si>
  <si>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</si>
  <si>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</si>
  <si>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</si>
  <si>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</si>
  <si>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</si>
  <si>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</si>
  <si>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</si>
  <si>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</si>
  <si>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</si>
  <si>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</si>
  <si>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</si>
  <si>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</si>
  <si>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</si>
  <si>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</si>
  <si>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</si>
  <si>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</si>
  <si>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</si>
  <si>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</si>
  <si>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</si>
  <si>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</si>
  <si>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</si>
  <si>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</si>
  <si>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</si>
  <si>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</si>
  <si>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</si>
  <si>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</si>
  <si>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</si>
  <si>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</si>
  <si>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</si>
  <si>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</si>
  <si>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</si>
  <si>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</si>
  <si>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</si>
  <si>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</si>
  <si>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</si>
  <si>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</si>
  <si>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</si>
  <si>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</si>
  <si>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</si>
  <si>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</si>
  <si>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</si>
  <si>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</si>
  <si>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</si>
  <si>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</si>
  <si>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</si>
  <si>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</si>
  <si>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</si>
  <si>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</si>
  <si>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</si>
  <si>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</si>
  <si>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</si>
  <si>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</si>
  <si>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</si>
  <si>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</si>
  <si>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</si>
  <si>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</si>
  <si>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</si>
  <si>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</si>
  <si>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</si>
  <si>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</si>
  <si>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</si>
  <si>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</si>
  <si>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</si>
  <si>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</si>
  <si>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</si>
  <si>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</si>
  <si>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</si>
  <si>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</si>
  <si>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</si>
  <si>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</si>
  <si>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</si>
  <si>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</si>
  <si>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</si>
  <si>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</si>
  <si>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</si>
  <si>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</si>
  <si>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</si>
  <si>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</si>
  <si>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</si>
  <si>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</si>
  <si>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</si>
  <si>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</si>
  <si>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</si>
  <si>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</si>
  <si>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</si>
  <si>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</si>
  <si>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</si>
  <si>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</si>
  <si>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</si>
  <si>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</si>
  <si>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</si>
  <si>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</si>
  <si>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</si>
  <si>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</si>
  <si>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</si>
  <si>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</si>
  <si>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</si>
  <si>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</si>
  <si>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</si>
  <si>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</si>
  <si>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</si>
  <si>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</si>
  <si>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</si>
  <si>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</si>
  <si>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</si>
  <si>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</si>
  <si>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</si>
  <si>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</si>
  <si>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</si>
  <si>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</si>
  <si>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</si>
  <si>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</si>
  <si>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</si>
  <si>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</si>
  <si>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</si>
  <si>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</si>
  <si>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</si>
  <si>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</si>
  <si>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</si>
  <si>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</si>
  <si>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</si>
  <si>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</si>
  <si>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</si>
  <si>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</si>
  <si>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</si>
  <si>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</si>
  <si>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</si>
  <si>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</si>
  <si>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</si>
  <si>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</si>
  <si>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</si>
  <si>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</si>
  <si>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</si>
  <si>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</si>
  <si>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</si>
  <si>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</si>
  <si>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</si>
  <si>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</si>
  <si>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</si>
  <si>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</si>
  <si>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</si>
  <si>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</si>
  <si>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</si>
  <si>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</si>
  <si>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</si>
  <si>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</si>
  <si>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</si>
  <si>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</si>
  <si>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</si>
  <si>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</si>
  <si>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</si>
  <si>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</si>
  <si>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</si>
  <si>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</si>
  <si>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</si>
  <si>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</si>
  <si>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</si>
  <si>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</si>
  <si>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</si>
  <si>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</si>
  <si>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</si>
  <si>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</si>
  <si>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</si>
  <si>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</si>
  <si>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</si>
  <si>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</si>
  <si>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</si>
  <si>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</si>
  <si>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</si>
  <si>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</si>
  <si>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</si>
  <si>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</si>
  <si>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</si>
  <si>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</si>
  <si>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</si>
  <si>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</si>
  <si>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</si>
  <si>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</si>
  <si>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</si>
  <si>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</si>
  <si>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</si>
  <si>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</si>
  <si>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</si>
  <si>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</si>
  <si>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</si>
  <si>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</si>
  <si>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</si>
  <si>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</si>
  <si>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</si>
  <si>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</si>
  <si>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</si>
  <si>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</si>
  <si>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</si>
  <si>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</si>
  <si>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</si>
  <si>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</si>
  <si>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</si>
  <si>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</si>
  <si>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</si>
  <si>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</si>
  <si>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</si>
  <si>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</si>
  <si>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</si>
  <si>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</si>
  <si>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</si>
  <si>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</si>
  <si>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</si>
  <si>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</si>
  <si>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</si>
  <si>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</si>
  <si>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</si>
  <si>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</si>
  <si>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</si>
  <si>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</si>
  <si>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</si>
  <si>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</si>
  <si>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</si>
  <si>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</si>
  <si>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</si>
  <si>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</si>
  <si>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</si>
  <si>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</si>
  <si>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</si>
  <si>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</si>
  <si>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</si>
  <si>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</si>
  <si>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</si>
  <si>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</si>
  <si>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</si>
  <si>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</si>
  <si>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</si>
  <si>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</si>
  <si>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</si>
  <si>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</si>
  <si>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</si>
  <si>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</si>
  <si>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</si>
  <si>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</si>
  <si>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</si>
  <si>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</si>
  <si>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</si>
  <si>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</si>
  <si>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</si>
  <si>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</si>
  <si>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</si>
  <si>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</si>
  <si>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</si>
  <si>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</si>
  <si>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</si>
  <si>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</si>
  <si>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</si>
  <si>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</si>
  <si>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</si>
  <si>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</si>
  <si>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</si>
  <si>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</si>
  <si>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</si>
  <si>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</si>
  <si>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</si>
  <si>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</si>
  <si>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</si>
  <si>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</si>
  <si>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</si>
  <si>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</si>
  <si>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</si>
  <si>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</si>
  <si>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</si>
  <si>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</si>
  <si>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</si>
  <si>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</si>
  <si>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</si>
  <si>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</si>
  <si>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</si>
  <si>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</si>
  <si>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</si>
  <si>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</si>
  <si>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</si>
  <si>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</si>
  <si>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</si>
  <si>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</si>
  <si>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</si>
  <si>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</si>
  <si>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</si>
  <si>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</si>
  <si>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</si>
  <si>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</si>
  <si>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</si>
  <si>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</si>
  <si>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</si>
  <si>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</si>
  <si>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</si>
  <si>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</si>
  <si>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</si>
  <si>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</si>
  <si>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</si>
  <si>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</si>
  <si>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</si>
  <si>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</si>
  <si>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</si>
  <si>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</si>
  <si>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</si>
  <si>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</si>
  <si>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</si>
  <si>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</si>
  <si>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</si>
  <si>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</si>
  <si>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</si>
  <si>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</si>
  <si>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</si>
  <si>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</si>
  <si>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</si>
  <si>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</si>
  <si>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</si>
  <si>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</si>
  <si>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</si>
  <si>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</si>
  <si>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</si>
  <si>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</si>
  <si>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</si>
  <si>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</si>
  <si>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</si>
  <si>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</si>
  <si>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</si>
  <si>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</si>
  <si>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</si>
  <si>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</si>
  <si>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</si>
  <si>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</si>
  <si>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</si>
  <si>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</si>
  <si>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</si>
  <si>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</si>
  <si>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</si>
  <si>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</si>
  <si>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</si>
  <si>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</si>
  <si>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</si>
  <si>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</si>
  <si>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</si>
  <si>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</si>
  <si>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</si>
  <si>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</si>
  <si>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</si>
  <si>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</si>
  <si>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</si>
  <si>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</si>
  <si>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</si>
  <si>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</si>
  <si>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</si>
  <si>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</si>
  <si>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</si>
  <si>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</si>
  <si>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</si>
  <si>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</si>
  <si>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</si>
  <si>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</si>
  <si>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</si>
  <si>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</si>
  <si>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</si>
  <si>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</si>
  <si>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</si>
  <si>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</si>
  <si>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</si>
  <si>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</si>
  <si>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</si>
  <si>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</si>
  <si>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</si>
  <si>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</si>
  <si>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</si>
  <si>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</si>
  <si>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</si>
  <si>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</si>
  <si>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</si>
  <si>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</si>
  <si>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</si>
  <si>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</si>
  <si>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</si>
  <si>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</si>
  <si>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</si>
  <si>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</si>
  <si>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</si>
  <si>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</si>
  <si>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</si>
  <si>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</si>
  <si>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</si>
  <si>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</si>
  <si>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</si>
  <si>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</si>
  <si>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</si>
  <si>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</si>
  <si>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</si>
  <si>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</si>
  <si>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</si>
  <si>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</si>
  <si>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</si>
  <si>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</si>
  <si>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</si>
  <si>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</si>
  <si>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</si>
  <si>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</si>
  <si>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</si>
  <si>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</si>
  <si>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</si>
  <si>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</si>
  <si>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</si>
  <si>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</si>
  <si>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</si>
  <si>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</si>
  <si>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</si>
  <si>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</si>
  <si>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</si>
  <si>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</si>
  <si>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</si>
  <si>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</si>
  <si>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</si>
  <si>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</si>
  <si>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</si>
  <si>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</si>
  <si>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</si>
  <si>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</si>
  <si>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</si>
  <si>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</si>
  <si>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</si>
  <si>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</si>
  <si>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</si>
  <si>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</si>
  <si>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</si>
  <si>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</si>
  <si>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</si>
  <si>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</si>
  <si>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</si>
  <si>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</si>
  <si>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</si>
  <si>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</si>
  <si>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</si>
  <si>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</si>
  <si>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</si>
  <si>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</si>
  <si>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</si>
  <si>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</si>
  <si>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</si>
  <si>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</si>
  <si>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</si>
  <si>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</si>
  <si>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</si>
  <si>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</si>
  <si>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</si>
  <si>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</si>
  <si>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</si>
  <si>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</si>
  <si>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</si>
  <si>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</si>
  <si>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</si>
  <si>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</si>
  <si>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</si>
  <si>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</si>
  <si>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</si>
  <si>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</si>
  <si>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</si>
  <si>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</si>
  <si>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</si>
  <si>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</si>
  <si>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</si>
  <si>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</si>
  <si>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</si>
  <si>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</si>
  <si>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</si>
  <si>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</si>
  <si>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</si>
  <si>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</si>
  <si>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</si>
  <si>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</si>
  <si>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</si>
  <si>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</si>
  <si>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</si>
  <si>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</si>
  <si>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</si>
  <si>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</si>
  <si>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</si>
  <si>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</si>
  <si>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</si>
  <si>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</si>
  <si>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</si>
  <si>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</si>
  <si>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</si>
  <si>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</si>
  <si>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</si>
  <si>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</si>
  <si>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</si>
  <si>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</si>
  <si>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</si>
  <si>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</si>
  <si>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</si>
  <si>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</si>
  <si>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</si>
  <si>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</si>
  <si>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</si>
  <si>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</si>
  <si>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</si>
  <si>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</si>
  <si>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</si>
  <si>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</si>
  <si>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</si>
  <si>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</si>
  <si>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</si>
  <si>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</si>
  <si>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</si>
  <si>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</si>
  <si>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</si>
  <si>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</si>
  <si>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</si>
  <si>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</si>
  <si>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</si>
  <si>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</si>
  <si>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</si>
  <si>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</si>
  <si>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</si>
  <si>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</si>
  <si>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</si>
  <si>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</si>
  <si>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</si>
  <si>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</si>
  <si>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</si>
  <si>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</si>
  <si>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</si>
  <si>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</si>
  <si>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</si>
  <si>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</si>
  <si>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</si>
  <si>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</si>
  <si>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</si>
  <si>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</si>
  <si>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</si>
  <si>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</si>
  <si>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</si>
  <si>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</si>
  <si>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</si>
  <si>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</si>
  <si>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</si>
  <si>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</si>
  <si>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</si>
  <si>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</si>
  <si>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</si>
  <si>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</si>
  <si>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</si>
  <si>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</si>
  <si>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</si>
  <si>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</si>
  <si>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</si>
  <si>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</si>
  <si>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</si>
  <si>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</si>
  <si>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</si>
  <si>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</si>
  <si>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</si>
  <si>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</si>
  <si>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</si>
  <si>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</si>
  <si>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</si>
  <si>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</si>
  <si>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</si>
  <si>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</si>
  <si>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</si>
  <si>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</si>
  <si>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</si>
  <si>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</si>
  <si>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</si>
  <si>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</si>
  <si>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</si>
  <si>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</si>
  <si>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</si>
  <si>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</si>
  <si>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</si>
  <si>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</si>
  <si>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</si>
  <si>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</si>
  <si>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</si>
  <si>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</si>
  <si>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</si>
  <si>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</si>
  <si>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</si>
  <si>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</si>
  <si>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</si>
  <si>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</si>
  <si>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</si>
  <si>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</si>
  <si>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</si>
  <si>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</si>
  <si>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</si>
  <si>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</si>
  <si>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</si>
  <si>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</si>
  <si>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</si>
  <si>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</si>
  <si>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</si>
  <si>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</si>
  <si>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</si>
  <si>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</si>
  <si>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</si>
  <si>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</si>
  <si>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</si>
  <si>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</si>
  <si>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</si>
  <si>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</si>
  <si>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</si>
  <si>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</si>
  <si>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</si>
  <si>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</si>
  <si>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</si>
  <si>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</si>
  <si>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</si>
  <si>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</si>
  <si>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</si>
  <si>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</si>
  <si>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</si>
  <si>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</si>
  <si>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</si>
  <si>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</si>
  <si>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</si>
  <si>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</si>
  <si>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</si>
  <si>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</si>
  <si>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</si>
  <si>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</si>
  <si>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</si>
  <si>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</si>
  <si>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</si>
  <si>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</si>
  <si>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</si>
  <si>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</si>
  <si>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</si>
  <si>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</si>
  <si>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</si>
  <si>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</si>
  <si>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</si>
  <si>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</si>
  <si>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</si>
  <si>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</si>
  <si>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</si>
  <si>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</si>
  <si>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</si>
  <si>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</si>
  <si>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</si>
  <si>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</si>
  <si>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</si>
  <si>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</si>
  <si>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</si>
  <si>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</si>
  <si>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</si>
  <si>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</si>
  <si>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</si>
  <si>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</si>
  <si>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</si>
  <si>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</si>
  <si>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</si>
  <si>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</si>
  <si>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</si>
  <si>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</si>
  <si>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</si>
  <si>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</si>
  <si>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</si>
  <si>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</si>
  <si>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</si>
  <si>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</si>
  <si>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</si>
  <si>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</si>
  <si>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</si>
  <si>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</si>
  <si>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</si>
  <si>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</si>
  <si>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</si>
  <si>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</si>
  <si>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</si>
  <si>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</si>
  <si>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</si>
  <si>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</si>
  <si>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</si>
  <si>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</si>
  <si>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</si>
  <si>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</si>
  <si>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</si>
  <si>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</si>
  <si>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</si>
  <si>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</si>
  <si>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</si>
  <si>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</si>
  <si>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</si>
  <si>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</si>
  <si>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</si>
  <si>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</si>
  <si>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</si>
  <si>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</si>
  <si>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</si>
  <si>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</si>
  <si>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</si>
  <si>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</si>
  <si>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</si>
  <si>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</si>
  <si>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</si>
  <si>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</si>
  <si>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</si>
  <si>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</si>
  <si>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</si>
  <si>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</si>
  <si>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</si>
  <si>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</si>
  <si>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</si>
  <si>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</si>
  <si>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</si>
  <si>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</si>
  <si>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</si>
  <si>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</si>
  <si>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</si>
  <si>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</si>
  <si>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</si>
  <si>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</si>
  <si>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</si>
  <si>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</si>
  <si>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</si>
  <si>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</si>
  <si>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</si>
  <si>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</si>
  <si>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</si>
  <si>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</si>
  <si>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</si>
  <si>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</si>
  <si>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</si>
  <si>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</si>
  <si>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</si>
  <si>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</si>
  <si>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</si>
  <si>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</si>
  <si>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</si>
  <si>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</si>
  <si>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</si>
  <si>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</si>
  <si>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</si>
  <si>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</si>
  <si>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</si>
  <si>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</si>
  <si>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</si>
  <si>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</si>
  <si>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</si>
  <si>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</si>
  <si>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</si>
  <si>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</si>
  <si>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</si>
  <si>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</si>
  <si>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</si>
  <si>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</si>
  <si>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</si>
  <si>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</si>
  <si>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</si>
  <si>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</si>
  <si>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</si>
  <si>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</si>
  <si>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</si>
  <si>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</si>
  <si>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</si>
  <si>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</si>
  <si>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</si>
  <si>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</si>
  <si>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</si>
  <si>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</si>
  <si>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</si>
  <si>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</si>
  <si>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</si>
  <si>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</si>
  <si>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</si>
  <si>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</si>
  <si>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</si>
  <si>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</si>
  <si>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</si>
  <si>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</si>
  <si>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</si>
  <si>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</si>
  <si>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</si>
  <si>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</si>
  <si>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</si>
  <si>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</si>
  <si>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</si>
  <si>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</si>
  <si>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</si>
  <si>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</si>
  <si>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</si>
  <si>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</si>
  <si>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</si>
  <si>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</si>
  <si>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</si>
  <si>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</si>
  <si>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</si>
  <si>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</si>
  <si>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</si>
  <si>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</si>
  <si>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</si>
  <si>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</si>
  <si>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</si>
  <si>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</si>
  <si>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</si>
  <si>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</si>
  <si>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</si>
  <si>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</si>
  <si>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</si>
  <si>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</si>
  <si>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</si>
  <si>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</si>
  <si>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</si>
  <si>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</si>
  <si>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</si>
  <si>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</si>
  <si>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</si>
  <si>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</si>
  <si>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</si>
  <si>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</si>
  <si>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</si>
  <si>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</si>
  <si>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</si>
  <si>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</si>
  <si>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</si>
  <si>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</si>
  <si>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</si>
  <si>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</si>
  <si>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</si>
  <si>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</si>
  <si>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</si>
  <si>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</si>
  <si>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</si>
  <si>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</si>
  <si>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</si>
  <si>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</si>
  <si>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</si>
  <si>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</si>
  <si>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</si>
  <si>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</si>
  <si>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</si>
  <si>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</si>
  <si>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</si>
  <si>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</si>
  <si>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</si>
  <si>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</si>
  <si>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</si>
  <si>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</si>
  <si>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</si>
  <si>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</si>
  <si>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</si>
  <si>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</si>
  <si>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</si>
  <si>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</si>
  <si>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</si>
  <si>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</si>
  <si>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</si>
  <si>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</si>
  <si>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</si>
  <si>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</si>
  <si>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</si>
  <si>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</si>
  <si>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</si>
  <si>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</si>
  <si>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</si>
  <si>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</si>
  <si>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</si>
  <si>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</si>
  <si>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</si>
  <si>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</si>
  <si>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</si>
  <si>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</si>
  <si>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</si>
  <si>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</si>
  <si>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</si>
  <si>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</si>
  <si>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</si>
  <si>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</si>
  <si>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</si>
  <si>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</si>
  <si>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</si>
  <si>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</si>
  <si>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</si>
  <si>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</si>
  <si>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</si>
  <si>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</si>
  <si>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</si>
  <si>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</si>
  <si>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</si>
  <si>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</si>
  <si>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</si>
  <si>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</si>
  <si>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</si>
  <si>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</si>
  <si>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</si>
  <si>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</si>
  <si>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</si>
  <si>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</si>
  <si>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</si>
  <si>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</si>
  <si>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</si>
  <si>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</si>
  <si>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</si>
  <si>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</si>
  <si>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</si>
  <si>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</si>
  <si>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</si>
  <si>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</si>
  <si>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</si>
  <si>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</si>
  <si>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</si>
  <si>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</si>
  <si>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</si>
  <si>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</si>
  <si>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</si>
  <si>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</si>
  <si>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</si>
  <si>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</si>
  <si>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</si>
  <si>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</si>
  <si>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</si>
  <si>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</si>
  <si>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</si>
  <si>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</si>
  <si>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</si>
  <si>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</si>
  <si>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</si>
  <si>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</si>
  <si>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</si>
  <si>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</si>
  <si>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</si>
  <si>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</si>
  <si>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</si>
  <si>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</si>
  <si>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</si>
  <si>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</si>
  <si>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</si>
  <si>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</si>
  <si>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</si>
  <si>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</si>
  <si>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</si>
  <si>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</si>
  <si>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</si>
  <si>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</si>
  <si>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</si>
  <si>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</si>
  <si>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</si>
  <si>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</si>
  <si>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</si>
  <si>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</si>
  <si>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</si>
  <si>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</si>
  <si>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</si>
  <si>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</si>
  <si>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</si>
  <si>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</si>
  <si>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</si>
  <si>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</si>
  <si>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</si>
  <si>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</si>
  <si>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</si>
  <si>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</si>
  <si>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</si>
  <si>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</si>
  <si>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</si>
  <si>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</si>
  <si>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</si>
  <si>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</si>
  <si>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</si>
  <si>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</si>
  <si>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</si>
  <si>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</si>
  <si>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</si>
  <si>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</si>
  <si>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</si>
  <si>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</si>
  <si>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</si>
  <si>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</si>
  <si>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</si>
  <si>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</si>
  <si>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</si>
  <si>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</si>
  <si>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</si>
  <si>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</si>
  <si>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</si>
  <si>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</si>
  <si>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</si>
  <si>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</si>
  <si>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</si>
  <si>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</si>
  <si>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</si>
  <si>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</si>
  <si>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</si>
  <si>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</si>
  <si>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</si>
  <si>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</si>
  <si>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</si>
  <si>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</si>
  <si>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</si>
  <si>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</si>
  <si>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</si>
  <si>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</si>
  <si>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</si>
  <si>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</si>
  <si>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</si>
  <si>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</si>
  <si>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</si>
  <si>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</si>
  <si>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</si>
  <si>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</si>
  <si>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</si>
  <si>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</si>
  <si>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</si>
  <si>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</si>
  <si>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</si>
  <si>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</si>
  <si>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</si>
  <si>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</si>
  <si>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</si>
  <si>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</si>
  <si>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</si>
  <si>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</si>
  <si>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</si>
  <si>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</si>
  <si>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</si>
  <si>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</si>
  <si>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</si>
  <si>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</si>
  <si>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</si>
  <si>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</si>
  <si>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</si>
  <si>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</si>
  <si>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</si>
  <si>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</si>
  <si>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</si>
  <si>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</si>
  <si>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</si>
  <si>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</si>
  <si>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</si>
  <si>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</si>
  <si>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</si>
  <si>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</si>
  <si>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</si>
  <si>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</si>
  <si>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</si>
  <si>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</si>
  <si>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</si>
  <si>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</si>
  <si>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</si>
  <si>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</si>
  <si>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</si>
  <si>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</si>
  <si>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</si>
  <si>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</si>
  <si>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</si>
  <si>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</si>
  <si>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</si>
  <si>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</si>
  <si>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</si>
  <si>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</si>
  <si>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</si>
  <si>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</si>
  <si>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</si>
  <si>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</si>
  <si>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</si>
  <si>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</si>
  <si>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</si>
  <si>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</si>
  <si>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</si>
  <si>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</si>
  <si>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</si>
  <si>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</si>
  <si>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</si>
  <si>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</si>
  <si>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</si>
  <si>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</si>
  <si>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</si>
  <si>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</si>
  <si>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</si>
  <si>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</si>
  <si>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</si>
  <si>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</si>
  <si>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</si>
  <si>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</si>
  <si>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</si>
  <si>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</si>
  <si>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</si>
  <si>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</si>
  <si>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</si>
  <si>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</si>
  <si>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</si>
  <si>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</si>
  <si>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</si>
  <si>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</si>
  <si>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</si>
  <si>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</si>
  <si>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</si>
  <si>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</si>
  <si>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</si>
  <si>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</si>
  <si>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</si>
  <si>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</si>
  <si>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</si>
  <si>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</si>
  <si>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</si>
  <si>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</si>
  <si>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</si>
  <si>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</si>
  <si>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</si>
  <si>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</si>
  <si>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</si>
  <si>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</si>
  <si>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</si>
  <si>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</si>
  <si>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</si>
  <si>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</si>
  <si>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</si>
  <si>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</si>
  <si>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</si>
  <si>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</si>
  <si>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</si>
  <si>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</si>
  <si>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</si>
  <si>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</si>
  <si>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</si>
  <si>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</si>
  <si>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</si>
  <si>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</si>
  <si>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</si>
  <si>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</si>
  <si>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</si>
  <si>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</si>
  <si>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</si>
  <si>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</si>
  <si>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</si>
  <si>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</si>
  <si>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</si>
  <si>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</si>
  <si>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</si>
  <si>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</si>
  <si>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</si>
  <si>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</si>
  <si>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</si>
  <si>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</si>
  <si>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</si>
  <si>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</si>
  <si>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</si>
  <si>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</si>
  <si>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</si>
  <si>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</si>
  <si>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</si>
  <si>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</si>
  <si>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</si>
  <si>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</si>
  <si>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</si>
  <si>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</si>
  <si>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</si>
  <si>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</si>
  <si>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</si>
  <si>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</si>
  <si>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</si>
  <si>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</si>
  <si>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</si>
  <si>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</si>
  <si>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</si>
  <si>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</si>
  <si>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</si>
  <si>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</si>
  <si>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</si>
  <si>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</si>
  <si>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</si>
  <si>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</si>
  <si>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</si>
  <si>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</si>
  <si>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</si>
  <si>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</si>
  <si>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</si>
  <si>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</si>
  <si>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</si>
  <si>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</si>
  <si>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</si>
  <si>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</si>
  <si>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</si>
  <si>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</si>
  <si>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</si>
  <si>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</si>
  <si>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</si>
  <si>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</si>
  <si>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</si>
  <si>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</si>
  <si>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</si>
  <si>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</si>
  <si>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</si>
  <si>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</si>
  <si>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</si>
  <si>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</si>
  <si>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</si>
  <si>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</si>
  <si>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</si>
  <si>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</si>
  <si>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</si>
  <si>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</si>
  <si>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</si>
  <si>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</si>
  <si>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</si>
  <si>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</si>
  <si>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</si>
  <si>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</si>
  <si>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</si>
  <si>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</si>
  <si>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</si>
  <si>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</si>
  <si>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</si>
  <si>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</si>
  <si>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</si>
  <si>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</si>
  <si>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</si>
  <si>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</si>
  <si>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</si>
  <si>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</si>
  <si>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</si>
  <si>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</si>
  <si>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</si>
  <si>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</si>
  <si>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</si>
  <si>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</si>
  <si>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</si>
  <si>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</si>
  <si>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</si>
  <si>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</si>
  <si>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</si>
  <si>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</si>
  <si>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</si>
  <si>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</si>
  <si>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</si>
  <si>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</si>
  <si>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</si>
  <si>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</si>
  <si>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</si>
  <si>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</si>
  <si>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</si>
  <si>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</si>
  <si>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</si>
  <si>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</si>
  <si>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</si>
  <si>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</si>
  <si>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</si>
  <si>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</si>
  <si>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</si>
  <si>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</si>
  <si>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</si>
  <si>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</si>
  <si>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</si>
  <si>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</si>
  <si>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</si>
  <si>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</si>
  <si>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</si>
  <si>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</si>
  <si>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</si>
  <si>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</si>
  <si>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</si>
  <si>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</si>
  <si>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</si>
  <si>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</si>
  <si>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</si>
  <si>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</si>
  <si>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</si>
  <si>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</si>
  <si>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</si>
  <si>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</si>
  <si>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</si>
  <si>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</si>
  <si>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</si>
  <si>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</si>
  <si>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</si>
  <si>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</si>
  <si>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</si>
  <si>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</si>
  <si>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</si>
  <si>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</si>
  <si>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</si>
  <si>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</si>
  <si>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</si>
  <si>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</si>
  <si>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</si>
  <si>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</si>
  <si>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</si>
  <si>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</si>
  <si>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</si>
  <si>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</si>
  <si>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</si>
  <si>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</si>
  <si>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</si>
  <si>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</si>
  <si>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</si>
  <si>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</si>
  <si>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</si>
  <si>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</si>
  <si>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</si>
  <si>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</si>
  <si>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</si>
  <si>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</si>
  <si>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</si>
  <si>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</si>
  <si>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</si>
  <si>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</si>
  <si>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</si>
  <si>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</si>
  <si>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</si>
  <si>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</si>
  <si>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</si>
  <si>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</si>
  <si>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</si>
  <si>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</si>
  <si>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</si>
  <si>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</si>
  <si>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</si>
  <si>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</si>
  <si>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</si>
  <si>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</si>
  <si>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</si>
  <si>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</si>
  <si>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</si>
  <si>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</si>
  <si>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</si>
  <si>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</si>
  <si>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</si>
  <si>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</si>
  <si>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</si>
  <si>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</si>
  <si>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</si>
  <si>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</si>
  <si>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</si>
  <si>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</si>
  <si>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</si>
  <si>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</si>
  <si>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</si>
  <si>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</si>
  <si>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</si>
  <si>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</si>
  <si>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</si>
  <si>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</si>
  <si>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</si>
  <si>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</si>
  <si>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</si>
  <si>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</si>
  <si>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</si>
  <si>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</si>
  <si>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</si>
  <si>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</si>
  <si>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</si>
  <si>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</si>
  <si>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</si>
  <si>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</si>
  <si>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</si>
  <si>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</si>
  <si>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</si>
  <si>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</si>
  <si>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</si>
  <si>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</si>
  <si>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</si>
  <si>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</si>
  <si>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</si>
  <si>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</si>
  <si>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</si>
  <si>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</si>
  <si>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</si>
  <si>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</si>
  <si>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</si>
  <si>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</si>
  <si>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</si>
  <si>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</si>
  <si>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</si>
  <si>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</si>
  <si>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</si>
  <si>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</si>
  <si>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</si>
  <si>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</si>
  <si>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</si>
  <si>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</si>
  <si>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</si>
  <si>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</si>
  <si>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</si>
  <si>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</si>
  <si>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</si>
  <si>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</si>
  <si>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</si>
  <si>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</si>
  <si>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</si>
  <si>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</si>
  <si>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</si>
  <si>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</si>
  <si>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</si>
  <si>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</si>
  <si>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</si>
  <si>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</si>
  <si>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</si>
  <si>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</si>
  <si>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</si>
  <si>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</si>
  <si>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</si>
  <si>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</si>
  <si>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</si>
  <si>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</si>
  <si>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</si>
  <si>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</si>
  <si>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</si>
  <si>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</si>
  <si>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</si>
  <si>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</si>
  <si>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</si>
  <si>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</si>
  <si>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</si>
  <si>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</si>
  <si>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</si>
  <si>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</si>
  <si>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</si>
  <si>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</si>
  <si>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</si>
  <si>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</si>
  <si>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</si>
  <si>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</si>
  <si>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</si>
  <si>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</si>
  <si>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</si>
  <si>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</si>
  <si>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</si>
  <si>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</si>
  <si>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</si>
  <si>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</si>
  <si>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</si>
  <si>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</si>
  <si>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</si>
  <si>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</si>
  <si>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</si>
  <si>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</si>
  <si>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</si>
  <si>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</si>
  <si>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</si>
  <si>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</si>
  <si>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</si>
  <si>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</si>
  <si>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</si>
  <si>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</si>
  <si>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</si>
  <si>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</si>
  <si>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</si>
  <si>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</si>
  <si>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</si>
  <si>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</si>
  <si>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</si>
  <si>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</si>
  <si>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</si>
  <si>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</si>
  <si>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</si>
  <si>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</si>
  <si>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</si>
  <si>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</si>
  <si>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</si>
  <si>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</si>
  <si>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</si>
  <si>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</si>
  <si>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</si>
  <si>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</si>
  <si>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</si>
  <si>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</si>
  <si>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</si>
  <si>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</si>
  <si>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</si>
  <si>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</si>
  <si>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</si>
  <si>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</si>
  <si>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</si>
  <si>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</si>
  <si>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</si>
  <si>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</si>
  <si>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</si>
  <si>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</si>
  <si>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</si>
  <si>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</si>
  <si>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</si>
  <si>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</si>
  <si>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</si>
  <si>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</si>
  <si>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</si>
  <si>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</si>
  <si>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</si>
  <si>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</si>
  <si>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</si>
  <si>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</si>
  <si>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</si>
  <si>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</si>
  <si>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</si>
  <si>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</si>
  <si>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</si>
  <si>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</si>
  <si>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</si>
  <si>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</si>
  <si>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</si>
  <si>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</si>
  <si>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</si>
  <si>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</si>
  <si>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</si>
  <si>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</si>
  <si>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</si>
  <si>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</si>
  <si>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</si>
  <si>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</si>
  <si>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</si>
  <si>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</si>
  <si>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</si>
  <si>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</si>
  <si>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</si>
  <si>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</si>
  <si>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</si>
  <si>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</si>
  <si>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</si>
  <si>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</si>
  <si>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</si>
  <si>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</si>
  <si>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</si>
  <si>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</si>
  <si>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</si>
  <si>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</si>
  <si>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</si>
  <si>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</si>
  <si>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</si>
  <si>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</si>
  <si>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</si>
  <si>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</si>
  <si>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</si>
  <si>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</si>
  <si>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</si>
  <si>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</si>
  <si>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</si>
  <si>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</si>
  <si>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</si>
  <si>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</si>
  <si>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</si>
  <si>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</si>
  <si>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</si>
  <si>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</si>
  <si>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</si>
  <si>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</si>
  <si>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</si>
  <si>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</si>
  <si>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</si>
  <si>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</si>
  <si>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</si>
  <si>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</si>
  <si>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</si>
  <si>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</si>
  <si>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</si>
  <si>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</si>
  <si>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</si>
  <si>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</si>
  <si>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</si>
  <si>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</si>
  <si>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</si>
  <si>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</si>
  <si>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</si>
  <si>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</si>
  <si>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</si>
  <si>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</si>
  <si>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</si>
  <si>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</si>
  <si>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</si>
  <si>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</si>
  <si>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</si>
  <si>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</si>
  <si>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</si>
  <si>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</si>
  <si>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</si>
  <si>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</si>
  <si>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</si>
  <si>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</si>
  <si>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</si>
  <si>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</si>
  <si>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</si>
  <si>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</si>
  <si>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</si>
  <si>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</si>
  <si>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</si>
  <si>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</si>
  <si>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</si>
  <si>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</si>
  <si>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</si>
  <si>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</si>
  <si>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</si>
  <si>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</si>
  <si>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</si>
  <si>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</si>
  <si>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</si>
  <si>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</si>
  <si>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</si>
  <si>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</si>
  <si>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</si>
  <si>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</si>
  <si>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</si>
  <si>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</si>
  <si>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</si>
  <si>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</si>
  <si>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</si>
  <si>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</si>
  <si>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</si>
  <si>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</si>
  <si>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</si>
  <si>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</si>
  <si>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</si>
  <si>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</si>
  <si>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</si>
  <si>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</si>
  <si>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</si>
  <si>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</si>
  <si>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</si>
  <si>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</si>
  <si>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</si>
  <si>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</si>
  <si>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</si>
  <si>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</si>
  <si>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</si>
  <si>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</si>
  <si>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</si>
  <si>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</si>
  <si>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</si>
  <si>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</si>
  <si>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</si>
  <si>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</si>
  <si>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</si>
  <si>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</si>
  <si>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</si>
  <si>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</si>
  <si>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</si>
  <si>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</si>
  <si>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</si>
  <si>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</si>
  <si>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</si>
  <si>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</si>
  <si>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</si>
  <si>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</si>
  <si>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</si>
  <si>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</si>
  <si>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</si>
  <si>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</si>
  <si>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</si>
  <si>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</si>
  <si>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</si>
  <si>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</si>
  <si>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</si>
  <si>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</si>
  <si>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</si>
  <si>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</si>
  <si>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</si>
  <si>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</si>
  <si>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</si>
  <si>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</si>
  <si>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</si>
  <si>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</si>
  <si>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</si>
  <si>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</si>
  <si>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</si>
  <si>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</si>
  <si>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</si>
  <si>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</si>
  <si>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</si>
  <si>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</si>
  <si>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</si>
  <si>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</si>
  <si>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</si>
  <si>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</si>
  <si>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</si>
  <si>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</si>
  <si>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</si>
  <si>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</si>
  <si>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</si>
  <si>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</si>
  <si>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</si>
  <si>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</si>
  <si>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</si>
  <si>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</si>
  <si>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</si>
  <si>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</si>
  <si>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</si>
  <si>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</si>
  <si>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</si>
  <si>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</si>
  <si>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</si>
  <si>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</si>
  <si>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</si>
  <si>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</si>
  <si>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</si>
  <si>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</si>
  <si>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</si>
  <si>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</si>
  <si>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</si>
  <si>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</si>
  <si>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</si>
  <si>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</si>
  <si>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</si>
  <si>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</si>
  <si>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</si>
  <si>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</si>
  <si>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</si>
  <si>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</si>
  <si>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</si>
  <si>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</si>
  <si>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</si>
  <si>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</si>
  <si>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</si>
  <si>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</si>
  <si>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</si>
  <si>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</si>
  <si>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</si>
  <si>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</si>
  <si>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</si>
  <si>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</si>
  <si>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</si>
  <si>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</si>
  <si>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</si>
  <si>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</si>
  <si>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</si>
  <si>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</si>
  <si>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</si>
  <si>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</si>
  <si>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</si>
  <si>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</si>
  <si>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</si>
  <si>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</si>
  <si>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</si>
  <si>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</si>
  <si>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</si>
  <si>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</si>
  <si>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</si>
  <si>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</si>
  <si>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</si>
  <si>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</si>
  <si>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</si>
  <si>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</si>
  <si>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</si>
  <si>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</si>
  <si>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</si>
  <si>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</si>
  <si>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</si>
  <si>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</si>
  <si>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</si>
  <si>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</si>
  <si>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</si>
  <si>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</si>
  <si>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</si>
  <si>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</si>
  <si>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</si>
  <si>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</si>
  <si>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</si>
  <si>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</si>
  <si>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</si>
  <si>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</si>
  <si>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</si>
  <si>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</si>
  <si>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</si>
  <si>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</si>
  <si>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</si>
  <si>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</si>
  <si>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</si>
  <si>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</si>
  <si>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</si>
  <si>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</si>
  <si>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</si>
  <si>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</si>
  <si>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</si>
  <si>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</si>
  <si>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</si>
  <si>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</si>
  <si>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</si>
  <si>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</si>
  <si>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</si>
  <si>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</si>
  <si>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</si>
  <si>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</si>
  <si>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</si>
  <si>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</si>
  <si>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</si>
  <si>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</si>
  <si>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</si>
  <si>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</si>
  <si>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</si>
  <si>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</si>
  <si>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</si>
  <si>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</si>
  <si>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</si>
  <si>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</si>
  <si>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</si>
  <si>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</si>
  <si>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</si>
  <si>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</si>
  <si>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</si>
  <si>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</si>
  <si>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</si>
  <si>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</si>
  <si>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</si>
  <si>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</si>
  <si>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</si>
  <si>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</si>
  <si>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</si>
  <si>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</si>
  <si>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</si>
  <si>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</si>
  <si>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</si>
  <si>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</si>
  <si>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</si>
  <si>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</si>
  <si>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</si>
  <si>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</si>
  <si>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</si>
  <si>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</si>
  <si>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</si>
  <si>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</si>
  <si>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</si>
  <si>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</si>
  <si>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</si>
  <si>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</si>
  <si>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</si>
  <si>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</si>
  <si>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</si>
  <si>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</si>
  <si>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</si>
  <si>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</si>
  <si>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</si>
  <si>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</si>
  <si>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</si>
  <si>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</si>
  <si>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</si>
  <si>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</si>
  <si>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</si>
  <si>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</si>
  <si>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</si>
  <si>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</si>
  <si>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</si>
  <si>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</si>
  <si>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</si>
  <si>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</si>
  <si>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</si>
  <si>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</si>
  <si>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</si>
  <si>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</si>
  <si>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</si>
  <si>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</si>
  <si>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</si>
  <si>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</si>
  <si>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</si>
  <si>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</si>
  <si>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</si>
  <si>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</si>
  <si>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</si>
  <si>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</si>
  <si>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</si>
  <si>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</si>
  <si>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</si>
  <si>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</si>
  <si>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</si>
  <si>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</si>
  <si>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</si>
  <si>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</si>
  <si>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</si>
  <si>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</si>
  <si>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</si>
  <si>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</si>
  <si>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</si>
  <si>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</si>
  <si>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</si>
  <si>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</si>
  <si>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</si>
  <si>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</si>
  <si>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</si>
  <si>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</si>
  <si>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</si>
  <si>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</si>
  <si>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</si>
  <si>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</si>
  <si>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</si>
  <si>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</si>
  <si>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</si>
  <si>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</si>
  <si>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</si>
  <si>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</si>
  <si>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</si>
  <si>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</si>
  <si>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</si>
  <si>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</si>
  <si>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</si>
  <si>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</si>
  <si>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</si>
  <si>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</si>
  <si>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</si>
  <si>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</si>
  <si>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</si>
  <si>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</si>
  <si>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</si>
  <si>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</si>
  <si>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</si>
  <si>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</si>
  <si>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</si>
  <si>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</si>
  <si>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</si>
  <si>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</si>
  <si>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</si>
  <si>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</si>
  <si>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</si>
  <si>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</si>
  <si>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</si>
  <si>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</si>
  <si>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</si>
  <si>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</si>
  <si>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</si>
  <si>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</si>
  <si>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</si>
  <si>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</si>
  <si>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</si>
  <si>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</si>
  <si>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</si>
  <si>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</si>
  <si>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</si>
  <si>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</si>
  <si>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</si>
  <si>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</si>
  <si>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</si>
  <si>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</si>
  <si>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</si>
  <si>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</si>
  <si>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</si>
  <si>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</si>
  <si>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</si>
  <si>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</si>
  <si>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</si>
  <si>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</si>
  <si>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</si>
  <si>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</si>
  <si>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</si>
  <si>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</si>
  <si>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</si>
  <si>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</si>
  <si>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</si>
  <si>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</si>
  <si>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</si>
  <si>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</si>
  <si>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</si>
  <si>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</si>
  <si>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</si>
  <si>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</si>
  <si>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</si>
  <si>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</si>
  <si>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</si>
  <si>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</si>
  <si>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</si>
  <si>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</si>
  <si>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</si>
  <si>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</si>
  <si>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</si>
  <si>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</si>
  <si>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</si>
  <si>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</si>
  <si>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</si>
  <si>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</si>
  <si>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</si>
  <si>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</si>
  <si>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</si>
  <si>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</si>
  <si>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</si>
  <si>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</si>
  <si>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</si>
  <si>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</si>
  <si>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</si>
  <si>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</si>
  <si>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</si>
  <si>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</si>
  <si>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</si>
  <si>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</si>
  <si>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</si>
  <si>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</si>
  <si>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</si>
  <si>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</si>
  <si>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</si>
  <si>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</si>
  <si>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</si>
  <si>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</si>
  <si>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</si>
  <si>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</si>
  <si>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</si>
  <si>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</si>
  <si>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</si>
  <si>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</si>
  <si>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</si>
  <si>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</si>
  <si>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</si>
  <si>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</si>
  <si>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</si>
  <si>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</si>
  <si>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</si>
  <si>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</si>
  <si>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</si>
  <si>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</si>
  <si>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</si>
  <si>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</si>
  <si>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</si>
  <si>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</si>
  <si>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</si>
  <si>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</si>
  <si>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</si>
  <si>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</si>
  <si>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</si>
  <si>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</si>
  <si>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</si>
  <si>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</si>
  <si>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</si>
  <si>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</si>
  <si>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</si>
  <si>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</si>
  <si>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</si>
  <si>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</si>
  <si>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</si>
  <si>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</si>
  <si>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</si>
  <si>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</si>
  <si>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</si>
  <si>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</si>
  <si>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</si>
  <si>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</si>
  <si>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</si>
  <si>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</si>
  <si>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</si>
  <si>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</si>
  <si>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</si>
  <si>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</si>
  <si>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</si>
  <si>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</si>
  <si>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</si>
  <si>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</si>
  <si>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</si>
  <si>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</si>
  <si>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</si>
  <si>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</si>
  <si>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</si>
  <si>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</si>
  <si>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</si>
  <si>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</si>
  <si>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</si>
  <si>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</si>
  <si>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</si>
  <si>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</si>
  <si>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</si>
  <si>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</si>
  <si>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</si>
  <si>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</si>
  <si>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</si>
  <si>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</si>
  <si>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</si>
  <si>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</si>
  <si>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</si>
  <si>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</si>
  <si>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</si>
  <si>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</si>
  <si>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</si>
  <si>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</si>
  <si>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</si>
  <si>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</si>
  <si>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</si>
  <si>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</si>
  <si>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</si>
  <si>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</si>
  <si>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</si>
  <si>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</si>
  <si>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</si>
  <si>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</si>
  <si>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</si>
  <si>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</si>
  <si>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</si>
  <si>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</si>
  <si>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</si>
  <si>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</si>
  <si>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</si>
  <si>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</si>
  <si>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</si>
  <si>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</si>
  <si>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</si>
  <si>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</si>
  <si>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</si>
  <si>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</si>
  <si>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</si>
  <si>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</si>
  <si>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</si>
  <si>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</si>
  <si>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</si>
  <si>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</si>
  <si>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</si>
  <si>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</si>
  <si>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</si>
  <si>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</si>
  <si>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</si>
  <si>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</si>
  <si>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</si>
  <si>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</si>
  <si>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</si>
  <si>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</si>
  <si>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</si>
  <si>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</si>
  <si>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</si>
  <si>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</si>
  <si>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</si>
  <si>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</si>
  <si>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</si>
  <si>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</si>
  <si>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</si>
  <si>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</si>
  <si>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</si>
  <si>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</si>
  <si>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</si>
  <si>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</si>
  <si>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</si>
  <si>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</si>
  <si>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</si>
  <si>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</si>
  <si>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</si>
  <si>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</si>
  <si>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</si>
  <si>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</si>
  <si>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</si>
  <si>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</si>
  <si>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</si>
  <si>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</si>
  <si>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</si>
  <si>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</si>
  <si>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</si>
  <si>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</si>
  <si>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</si>
  <si>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</si>
  <si>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</si>
  <si>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</si>
  <si>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</si>
  <si>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</si>
  <si>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</si>
  <si>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</si>
  <si>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</si>
  <si>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</si>
  <si>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</si>
  <si>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</si>
  <si>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</si>
  <si>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</si>
  <si>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</si>
  <si>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</si>
  <si>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</si>
  <si>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</si>
  <si>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</si>
  <si>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</si>
  <si>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</si>
  <si>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</si>
  <si>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</si>
  <si>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</si>
  <si>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</si>
  <si>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</si>
  <si>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</si>
  <si>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</si>
  <si>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</si>
  <si>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</si>
  <si>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</si>
  <si>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</si>
  <si>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</si>
  <si>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</si>
  <si>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</si>
  <si>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</si>
  <si>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</si>
  <si>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</si>
  <si>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</si>
  <si>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</si>
  <si>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</si>
  <si>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</si>
  <si>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</si>
  <si>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</si>
  <si>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</si>
  <si>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</si>
  <si>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</si>
  <si>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</si>
  <si>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</si>
  <si>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</si>
  <si>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</si>
  <si>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</si>
  <si>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</si>
  <si>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</si>
  <si>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</si>
  <si>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</si>
  <si>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</si>
  <si>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</si>
  <si>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</si>
  <si>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</si>
  <si>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</si>
  <si>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</si>
  <si>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</si>
  <si>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</si>
  <si>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</si>
  <si>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</si>
  <si>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</si>
  <si>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</si>
  <si>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</si>
  <si>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</si>
  <si>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</si>
  <si>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</si>
  <si>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</si>
  <si>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</si>
  <si>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</si>
  <si>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</si>
  <si>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</si>
  <si>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</si>
  <si>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</si>
  <si>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</si>
  <si>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</si>
  <si>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</si>
  <si>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</si>
  <si>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</si>
  <si>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</si>
  <si>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</si>
  <si>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</si>
  <si>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</si>
  <si>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</si>
  <si>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</si>
  <si>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</si>
  <si>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</si>
  <si>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</si>
  <si>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</si>
  <si>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</si>
  <si>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</si>
  <si>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</si>
  <si>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</si>
  <si>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</si>
  <si>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</si>
  <si>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</si>
  <si>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</si>
  <si>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</si>
  <si>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</si>
  <si>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</si>
  <si>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</si>
  <si>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</si>
  <si>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</si>
  <si>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</si>
  <si>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</si>
  <si>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</si>
  <si>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</si>
  <si>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</si>
  <si>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</si>
  <si>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</si>
  <si>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</si>
  <si>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</si>
  <si>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</si>
  <si>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</si>
  <si>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</si>
  <si>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</si>
  <si>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</si>
  <si>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</si>
  <si>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</si>
  <si>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</si>
  <si>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</si>
  <si>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</si>
  <si>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</si>
  <si>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</si>
  <si>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</si>
  <si>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</si>
  <si>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</si>
  <si>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</si>
  <si>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</si>
  <si>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</si>
  <si>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</si>
  <si>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</si>
  <si>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</si>
  <si>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</si>
  <si>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</si>
  <si>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</si>
  <si>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</si>
  <si>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</si>
  <si>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</si>
  <si>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</si>
  <si>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</si>
  <si>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</si>
  <si>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</si>
  <si>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</si>
  <si>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</si>
  <si>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</si>
  <si>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</si>
  <si>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</si>
  <si>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</si>
  <si>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</si>
  <si>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</si>
  <si>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</si>
  <si>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</si>
  <si>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</si>
  <si>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</si>
  <si>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</si>
  <si>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</si>
  <si>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</si>
  <si>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</si>
  <si>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</si>
  <si>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</si>
  <si>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</si>
  <si>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</si>
  <si>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</si>
  <si>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</si>
  <si>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</si>
  <si>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</si>
  <si>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</si>
  <si>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</si>
  <si>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</si>
  <si>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</si>
  <si>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</si>
  <si>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</si>
  <si>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</si>
  <si>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</si>
  <si>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</si>
  <si>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</si>
  <si>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</si>
  <si>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</si>
  <si>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</si>
  <si>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</si>
  <si>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</si>
  <si>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</si>
  <si>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</si>
  <si>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</si>
  <si>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</si>
  <si>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</si>
  <si>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</si>
  <si>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</si>
  <si>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</si>
  <si>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</si>
  <si>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</si>
  <si>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</si>
  <si>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</si>
  <si>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</si>
  <si>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</si>
  <si>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</si>
  <si>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</si>
  <si>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</si>
  <si>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</si>
  <si>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</si>
  <si>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</si>
  <si>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</si>
  <si>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</si>
  <si>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</si>
  <si>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</si>
  <si>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</si>
  <si>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</si>
  <si>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</si>
  <si>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</si>
  <si>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</si>
  <si>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</si>
  <si>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</si>
  <si>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</si>
  <si>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</si>
  <si>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</si>
  <si>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</si>
  <si>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</si>
  <si>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</si>
  <si>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</si>
  <si>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</si>
  <si>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</si>
  <si>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</si>
  <si>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</si>
  <si>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</si>
  <si>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</si>
  <si>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</si>
  <si>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</si>
  <si>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</si>
  <si>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</si>
  <si>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</si>
  <si>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</si>
  <si>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</si>
  <si>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</si>
  <si>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</si>
  <si>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</si>
  <si>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</si>
  <si>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</si>
  <si>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</si>
  <si>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</si>
  <si>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</si>
  <si>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</si>
  <si>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</si>
  <si>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</si>
  <si>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</si>
  <si>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</si>
  <si>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</si>
  <si>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</si>
  <si>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</si>
  <si>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</si>
  <si>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</si>
  <si>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</si>
  <si>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</si>
  <si>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</si>
  <si>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</si>
  <si>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</si>
  <si>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</si>
  <si>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</si>
  <si>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</si>
  <si>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</si>
  <si>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</si>
  <si>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</si>
  <si>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</si>
  <si>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</si>
  <si>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</si>
  <si>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</si>
  <si>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</si>
  <si>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</si>
  <si>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</si>
  <si>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</si>
  <si>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</si>
  <si>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</si>
  <si>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</si>
  <si>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</si>
  <si>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</si>
  <si>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</si>
  <si>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</si>
  <si>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</si>
  <si>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</si>
  <si>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</si>
  <si>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</si>
  <si>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</si>
  <si>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</si>
  <si>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</si>
  <si>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</si>
  <si>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</si>
  <si>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</si>
  <si>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</si>
  <si>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</si>
  <si>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</si>
  <si>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</si>
  <si>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</si>
  <si>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</si>
  <si>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</si>
  <si>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</si>
  <si>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</si>
  <si>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</si>
  <si>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</si>
  <si>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</si>
  <si>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</si>
  <si>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</si>
  <si>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</si>
  <si>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</si>
  <si>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</si>
  <si>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</si>
  <si>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</si>
  <si>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</si>
  <si>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</si>
  <si>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</si>
  <si>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</si>
  <si>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</si>
  <si>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</si>
  <si>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</si>
  <si>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</si>
  <si>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</si>
  <si>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</si>
  <si>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</si>
  <si>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</si>
  <si>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</si>
  <si>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</si>
  <si>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</si>
  <si>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</si>
  <si>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</si>
  <si>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</si>
  <si>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</si>
  <si>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</si>
  <si>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</si>
  <si>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</si>
  <si>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</si>
  <si>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</si>
  <si>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</si>
  <si>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</si>
  <si>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</si>
  <si>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</si>
  <si>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</si>
  <si>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</si>
  <si>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</si>
  <si>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</si>
  <si>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</si>
  <si>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</si>
  <si>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</si>
  <si>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</si>
  <si>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</si>
  <si>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</si>
  <si>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</si>
  <si>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</si>
  <si>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</si>
  <si>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</si>
  <si>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</si>
  <si>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</si>
  <si>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</si>
  <si>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</si>
  <si>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</si>
  <si>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</si>
  <si>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</si>
  <si>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</si>
  <si>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</si>
  <si>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</si>
  <si>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</si>
  <si>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</si>
  <si>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</si>
  <si>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</si>
  <si>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</si>
  <si>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</si>
  <si>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</si>
  <si>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</si>
  <si>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</si>
  <si>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</si>
  <si>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</si>
  <si>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</si>
  <si>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</si>
  <si>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</si>
  <si>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</si>
  <si>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</si>
  <si>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</si>
  <si>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</si>
  <si>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</si>
  <si>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</si>
  <si>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</si>
  <si>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</si>
  <si>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</si>
  <si>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</si>
  <si>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</si>
  <si>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</si>
  <si>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</si>
  <si>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</si>
  <si>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</si>
  <si>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</si>
  <si>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</si>
  <si>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</si>
  <si>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</si>
  <si>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</si>
  <si>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</si>
  <si>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</si>
  <si>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</si>
  <si>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</si>
  <si>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</si>
  <si>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</si>
  <si>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</si>
  <si>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</si>
  <si>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</si>
  <si>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</si>
  <si>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</si>
  <si>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</si>
  <si>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</si>
  <si>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</si>
  <si>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</si>
  <si>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</si>
  <si>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</si>
  <si>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</si>
  <si>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</si>
  <si>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</si>
  <si>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</si>
  <si>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</si>
  <si>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</si>
  <si>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</si>
  <si>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</si>
  <si>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</si>
  <si>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</si>
  <si>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</si>
  <si>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</si>
  <si>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</si>
  <si>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</si>
  <si>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</si>
  <si>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</si>
  <si>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</si>
  <si>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</si>
  <si>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</si>
  <si>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</si>
  <si>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</si>
  <si>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</si>
  <si>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</si>
  <si>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</si>
  <si>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</si>
  <si>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</si>
  <si>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</si>
  <si>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</si>
  <si>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</si>
  <si>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</si>
  <si>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</si>
  <si>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</si>
  <si>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</si>
  <si>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</si>
  <si>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</si>
  <si>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</si>
  <si>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</si>
  <si>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</si>
  <si>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</si>
  <si>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</si>
  <si>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</si>
  <si>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</si>
  <si>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</si>
  <si>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</si>
  <si>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</si>
  <si>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</si>
  <si>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</si>
  <si>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</si>
  <si>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</si>
  <si>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</si>
  <si>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</si>
  <si>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</si>
  <si>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</si>
  <si>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</si>
  <si>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</si>
  <si>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</si>
  <si>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</si>
  <si>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</si>
  <si>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</si>
  <si>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</si>
  <si>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</si>
  <si>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</si>
  <si>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</si>
  <si>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</si>
  <si>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</si>
  <si>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</si>
  <si>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</si>
  <si>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</si>
  <si>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</si>
  <si>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</si>
  <si>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</si>
  <si>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</si>
  <si>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</si>
  <si>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</si>
  <si>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</si>
  <si>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</si>
  <si>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</si>
  <si>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</si>
  <si>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</si>
  <si>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</si>
  <si>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</si>
  <si>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</si>
  <si>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</si>
  <si>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</si>
  <si>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</si>
  <si>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</si>
  <si>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</si>
  <si>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</si>
  <si>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</si>
  <si>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</si>
  <si>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</si>
  <si>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</si>
  <si>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</si>
  <si>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</si>
  <si>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</si>
  <si>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</si>
  <si>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</si>
  <si>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</si>
  <si>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</si>
  <si>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</si>
  <si>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</si>
  <si>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</si>
  <si>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</si>
  <si>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</si>
  <si>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</si>
  <si>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</si>
  <si>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</si>
  <si>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</si>
  <si>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</si>
  <si>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</si>
  <si>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</si>
  <si>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</si>
  <si>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</si>
  <si>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</si>
  <si>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</si>
  <si>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</si>
  <si>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</si>
  <si>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</si>
  <si>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</si>
  <si>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</si>
  <si>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</si>
  <si>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</si>
  <si>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</si>
  <si>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</si>
  <si>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</si>
  <si>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</si>
  <si>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</si>
  <si>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</si>
  <si>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</si>
  <si>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</si>
  <si>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</si>
  <si>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</si>
  <si>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</si>
  <si>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</si>
  <si>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</si>
  <si>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</si>
  <si>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</si>
  <si>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</si>
  <si>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</si>
  <si>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</si>
  <si>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</si>
  <si>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</si>
  <si>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</si>
  <si>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</si>
  <si>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</si>
  <si>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</si>
  <si>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</si>
  <si>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</si>
  <si>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</si>
  <si>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</si>
  <si>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</si>
  <si>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</si>
  <si>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</si>
  <si>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</si>
  <si>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</si>
  <si>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</si>
  <si>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</si>
  <si>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</si>
  <si>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</si>
  <si>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</si>
  <si>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</si>
  <si>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</si>
  <si>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</si>
  <si>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</si>
  <si>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</si>
  <si>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</si>
  <si>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</si>
  <si>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</si>
  <si>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</si>
  <si>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</si>
  <si>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</si>
  <si>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</si>
  <si>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</si>
  <si>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</si>
  <si>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</si>
  <si>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</si>
  <si>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</si>
  <si>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</si>
  <si>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</si>
  <si>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</si>
  <si>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</si>
  <si>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</si>
  <si>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</si>
  <si>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</si>
  <si>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</si>
  <si>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</si>
  <si>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</si>
  <si>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</si>
  <si>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</si>
  <si>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</si>
  <si>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</si>
  <si>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</si>
  <si>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</si>
  <si>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</si>
  <si>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</si>
  <si>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</si>
  <si>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</si>
  <si>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</si>
  <si>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</si>
  <si>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</si>
  <si>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</si>
  <si>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</si>
  <si>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</si>
  <si>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</si>
  <si>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</si>
  <si>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</si>
  <si>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</si>
  <si>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</si>
  <si>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</si>
  <si>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</si>
  <si>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</si>
  <si>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</si>
  <si>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</si>
  <si>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</si>
  <si>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</si>
  <si>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</si>
  <si>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</si>
  <si>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</si>
  <si>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</si>
  <si>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</si>
  <si>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</si>
  <si>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</si>
  <si>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</si>
  <si>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</si>
  <si>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</si>
  <si>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</si>
  <si>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</si>
  <si>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</si>
  <si>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</si>
  <si>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</si>
  <si>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</si>
  <si>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</si>
  <si>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</si>
  <si>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</si>
  <si>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</si>
  <si>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</si>
  <si>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</si>
  <si>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</si>
  <si>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</si>
  <si>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</si>
  <si>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</si>
  <si>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</si>
  <si>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</si>
  <si>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</si>
  <si>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</si>
  <si>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</si>
  <si>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</si>
  <si>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</si>
  <si>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</si>
  <si>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</si>
  <si>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</si>
  <si>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</si>
  <si>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</si>
  <si>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</si>
  <si>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</si>
  <si>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</si>
  <si>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</si>
  <si>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</si>
  <si>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</si>
  <si>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</si>
  <si>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</si>
  <si>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</si>
  <si>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</si>
  <si>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</si>
  <si>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</si>
  <si>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</si>
  <si>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</si>
  <si>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</si>
  <si>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</si>
  <si>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</si>
  <si>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</si>
  <si>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</si>
  <si>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</si>
  <si>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</si>
  <si>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</si>
  <si>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</si>
  <si>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</si>
  <si>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</si>
  <si>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</si>
  <si>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</si>
  <si>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</si>
  <si>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</si>
  <si>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</si>
  <si>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</si>
  <si>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</si>
  <si>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</si>
  <si>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</si>
  <si>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</si>
  <si>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</si>
  <si>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</si>
  <si>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</si>
  <si>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</si>
  <si>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</si>
  <si>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</si>
  <si>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</si>
  <si>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</si>
  <si>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</si>
  <si>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</si>
  <si>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</si>
  <si>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</si>
  <si>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</si>
  <si>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</si>
  <si>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</si>
  <si>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</si>
  <si>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</si>
  <si>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</si>
  <si>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</si>
  <si>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</si>
  <si>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</si>
  <si>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</si>
  <si>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</si>
  <si>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</si>
  <si>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</si>
  <si>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</si>
  <si>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</si>
  <si>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</si>
  <si>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</si>
  <si>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</si>
  <si>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</si>
  <si>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</si>
  <si>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</si>
  <si>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</si>
  <si>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</si>
  <si>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</si>
  <si>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</si>
  <si>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</si>
  <si>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</si>
  <si>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</si>
  <si>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</si>
  <si>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</si>
  <si>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</si>
  <si>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</si>
  <si>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</si>
  <si>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</si>
  <si>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</si>
  <si>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</si>
  <si>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</si>
  <si>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</si>
  <si>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</si>
  <si>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</si>
  <si>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</si>
  <si>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</si>
  <si>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</si>
  <si>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</si>
  <si>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</si>
  <si>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</si>
  <si>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</si>
  <si>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</si>
  <si>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</si>
  <si>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</si>
  <si>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</si>
  <si>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</si>
  <si>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</si>
  <si>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</si>
  <si>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</si>
  <si>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</si>
  <si>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</si>
  <si>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</si>
  <si>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</si>
  <si>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</si>
  <si>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</si>
  <si>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</si>
  <si>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</si>
  <si>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</si>
  <si>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</si>
  <si>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</si>
  <si>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</si>
  <si>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</si>
  <si>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</si>
  <si>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</si>
  <si>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</si>
  <si>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</si>
  <si>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</si>
  <si>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</si>
  <si>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</si>
  <si>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</si>
  <si>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</si>
  <si>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</si>
  <si>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</si>
  <si>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</si>
  <si>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</si>
  <si>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</si>
  <si>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</si>
  <si>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</si>
  <si>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</si>
  <si>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</si>
  <si>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</si>
  <si>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</si>
  <si>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</si>
  <si>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</si>
  <si>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</si>
  <si>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</si>
  <si>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</si>
  <si>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</si>
  <si>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</si>
  <si>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</si>
  <si>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</si>
  <si>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</si>
  <si>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</si>
  <si>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</si>
  <si>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</si>
  <si>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</si>
  <si>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</si>
  <si>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</si>
  <si>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</si>
  <si>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</si>
  <si>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</si>
  <si>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</si>
  <si>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</si>
  <si>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</si>
  <si>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</si>
  <si>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</si>
  <si>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</si>
  <si>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</si>
  <si>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</si>
  <si>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</si>
  <si>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</si>
  <si>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</si>
  <si>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</si>
  <si>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</si>
  <si>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</si>
  <si>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</si>
  <si>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</si>
  <si>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</si>
  <si>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</si>
  <si>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</si>
  <si>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</si>
  <si>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</si>
  <si>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</si>
  <si>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</si>
  <si>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</si>
  <si>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</si>
  <si>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</si>
  <si>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</si>
  <si>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</si>
  <si>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</si>
  <si>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</si>
  <si>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</si>
  <si>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</si>
  <si>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</si>
  <si>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</si>
  <si>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</si>
  <si>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</si>
  <si>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</si>
  <si>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</si>
  <si>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</si>
  <si>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</si>
  <si>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</si>
  <si>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</si>
  <si>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</si>
  <si>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</si>
  <si>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</si>
  <si>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</si>
  <si>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</si>
  <si>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</si>
  <si>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</si>
  <si>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</si>
  <si>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</si>
  <si>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</si>
  <si>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</si>
  <si>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</si>
  <si>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</si>
  <si>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</si>
  <si>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</si>
  <si>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</si>
  <si>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</si>
  <si>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</si>
  <si>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</si>
  <si>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</si>
  <si>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</si>
  <si>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</si>
  <si>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</si>
  <si>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</si>
  <si>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</si>
  <si>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</si>
  <si>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</si>
  <si>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</si>
  <si>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</si>
  <si>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</si>
  <si>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</si>
  <si>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</si>
  <si>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</si>
  <si>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</si>
  <si>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</si>
  <si>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</si>
  <si>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</si>
  <si>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</si>
  <si>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</si>
  <si>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</si>
  <si>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</si>
  <si>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</si>
  <si>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</si>
  <si>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</si>
  <si>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</si>
  <si>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</si>
  <si>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</si>
  <si>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</si>
  <si>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</si>
  <si>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</si>
  <si>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</si>
  <si>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</si>
  <si>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</si>
  <si>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</si>
  <si>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</si>
  <si>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</si>
  <si>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</si>
  <si>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</si>
  <si>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</si>
  <si>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</si>
  <si>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</si>
  <si>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</si>
  <si>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</si>
  <si>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</si>
  <si>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</si>
  <si>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</si>
  <si>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</si>
  <si>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</si>
  <si>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</si>
  <si>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</si>
  <si>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</si>
  <si>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</si>
  <si>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</si>
  <si>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</si>
  <si>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</si>
  <si>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</si>
  <si>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</si>
  <si>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</si>
  <si>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</si>
  <si>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</si>
  <si>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</si>
  <si>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</si>
  <si>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</si>
  <si>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</si>
  <si>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</si>
  <si>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</si>
  <si>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</si>
  <si>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</si>
  <si>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</si>
  <si>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</si>
  <si>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</si>
  <si>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</si>
  <si>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</si>
  <si>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</si>
  <si>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</si>
  <si>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</si>
  <si>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</si>
  <si>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</si>
  <si>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</si>
  <si>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</si>
  <si>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</si>
  <si>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</si>
  <si>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</si>
  <si>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</si>
  <si>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</si>
  <si>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</si>
  <si>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</si>
  <si>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</si>
  <si>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</si>
  <si>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</si>
  <si>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</si>
  <si>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</si>
  <si>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</si>
  <si>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</si>
  <si>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</si>
  <si>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</si>
  <si>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</si>
  <si>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</si>
  <si>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</si>
  <si>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</si>
  <si>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</si>
  <si>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</si>
  <si>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</si>
  <si>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</si>
  <si>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</si>
  <si>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</si>
  <si>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</si>
  <si>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</si>
  <si>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</si>
  <si>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</si>
  <si>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</si>
  <si>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</si>
  <si>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</si>
  <si>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</si>
  <si>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</si>
  <si>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</si>
  <si>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</si>
  <si>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</si>
  <si>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</si>
  <si>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</si>
  <si>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</si>
  <si>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</si>
  <si>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</si>
  <si>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</si>
  <si>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</si>
  <si>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</si>
  <si>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</si>
  <si>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</si>
  <si>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</si>
  <si>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</si>
  <si>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</si>
  <si>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</si>
  <si>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</si>
  <si>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</si>
  <si>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</si>
  <si>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</si>
  <si>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</si>
  <si>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</si>
  <si>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</si>
  <si>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</si>
  <si>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</si>
  <si>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</si>
  <si>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</si>
  <si>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</si>
  <si>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</si>
  <si>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</si>
  <si>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</si>
  <si>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</si>
  <si>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</si>
  <si>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</si>
  <si>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</si>
  <si>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</si>
  <si>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</si>
  <si>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</si>
  <si>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</si>
  <si>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</si>
  <si>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</si>
  <si>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</si>
  <si>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</si>
  <si>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</si>
  <si>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</si>
  <si>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</si>
  <si>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</si>
  <si>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</si>
  <si>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</si>
  <si>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</si>
  <si>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</si>
  <si>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</si>
  <si>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</si>
  <si>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</si>
  <si>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</si>
  <si>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</si>
  <si>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</si>
  <si>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</si>
  <si>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</si>
  <si>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</si>
  <si>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</si>
  <si>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</si>
  <si>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</si>
  <si>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</si>
  <si>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</si>
  <si>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</si>
  <si>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</si>
  <si>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</si>
  <si>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</si>
  <si>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</si>
  <si>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</si>
  <si>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</si>
  <si>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</si>
  <si>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</si>
  <si>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</si>
  <si>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</si>
  <si>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</si>
  <si>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</si>
  <si>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</si>
  <si>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</si>
  <si>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</si>
  <si>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</si>
  <si>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</si>
  <si>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</si>
  <si>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</si>
  <si>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</si>
  <si>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</si>
  <si>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</si>
  <si>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</si>
  <si>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</si>
  <si>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</si>
  <si>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</si>
  <si>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</si>
  <si>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</si>
  <si>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</si>
  <si>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</si>
  <si>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</si>
  <si>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</si>
  <si>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</si>
  <si>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</si>
  <si>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</si>
  <si>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</si>
  <si>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</si>
  <si>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</si>
  <si>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</si>
  <si>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</si>
  <si>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</si>
  <si>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</si>
  <si>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</si>
  <si>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</si>
  <si>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</si>
  <si>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</si>
  <si>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</si>
  <si>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</si>
  <si>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</si>
  <si>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</si>
  <si>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</si>
  <si>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</si>
  <si>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</si>
  <si>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</si>
  <si>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</si>
  <si>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</si>
  <si>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</si>
  <si>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</si>
  <si>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</si>
  <si>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</si>
  <si>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</si>
  <si>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</si>
  <si>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</si>
  <si>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</si>
  <si>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</si>
  <si>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</si>
  <si>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</si>
  <si>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</si>
  <si>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</si>
  <si>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</si>
  <si>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</si>
  <si>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</si>
  <si>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</si>
  <si>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</si>
  <si>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</si>
  <si>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</si>
  <si>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</si>
  <si>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</si>
  <si>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</si>
  <si>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</si>
  <si>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</si>
  <si>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</si>
  <si>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</si>
  <si>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</si>
  <si>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</si>
  <si>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</si>
  <si>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</si>
  <si>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</si>
  <si>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</si>
  <si>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</si>
  <si>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</si>
  <si>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</si>
  <si>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</si>
  <si>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</si>
  <si>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</si>
  <si>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</si>
  <si>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</si>
  <si>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</si>
  <si>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</si>
  <si>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</si>
  <si>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</si>
  <si>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</si>
  <si>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</si>
  <si>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</si>
  <si>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</si>
  <si>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</si>
  <si>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</si>
  <si>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</si>
  <si>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</si>
  <si>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</si>
  <si>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</si>
  <si>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</si>
  <si>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</si>
  <si>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</si>
  <si>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</si>
  <si>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</si>
  <si>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</si>
  <si>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</si>
  <si>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</si>
  <si>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</si>
  <si>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</si>
  <si>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</si>
  <si>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</si>
  <si>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</si>
  <si>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</si>
  <si>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</si>
  <si>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</si>
  <si>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</si>
  <si>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</si>
  <si>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</si>
  <si>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</si>
  <si>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</si>
  <si>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</si>
  <si>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</si>
  <si>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</si>
  <si>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</si>
  <si>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</si>
  <si>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</si>
  <si>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</si>
  <si>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</si>
  <si>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</si>
  <si>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</si>
  <si>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</si>
  <si>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</si>
  <si>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</si>
  <si>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</si>
  <si>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</si>
  <si>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</si>
  <si>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</si>
  <si>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</si>
  <si>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</si>
  <si>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</si>
  <si>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</si>
  <si>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</si>
  <si>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</si>
  <si>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</si>
  <si>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</si>
  <si>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</si>
  <si>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</si>
  <si>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</si>
  <si>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</si>
  <si>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</si>
  <si>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</si>
  <si>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</si>
  <si>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</si>
  <si>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</si>
  <si>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</si>
  <si>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</si>
  <si>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</si>
  <si>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</si>
  <si>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</si>
  <si>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</si>
  <si>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</si>
  <si>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</si>
  <si>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</si>
  <si>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</si>
  <si>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</si>
  <si>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</si>
  <si>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</si>
  <si>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</si>
  <si>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</si>
  <si>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</si>
  <si>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</si>
  <si>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</si>
  <si>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</si>
  <si>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</si>
  <si>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</si>
  <si>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</si>
  <si>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</si>
  <si>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</si>
  <si>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</si>
  <si>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</si>
  <si>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</si>
  <si>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</si>
  <si>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</si>
  <si>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</si>
  <si>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</si>
  <si>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</si>
  <si>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</si>
  <si>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</si>
  <si>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</si>
  <si>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</si>
  <si>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</si>
  <si>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</si>
  <si>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</si>
  <si>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</si>
  <si>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</si>
  <si>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</si>
  <si>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</si>
  <si>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</si>
  <si>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</si>
  <si>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</si>
  <si>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</si>
  <si>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</si>
  <si>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</si>
  <si>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</si>
  <si>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</si>
  <si>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</si>
  <si>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</si>
  <si>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</si>
  <si>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</si>
  <si>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</si>
  <si>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</si>
  <si>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</si>
  <si>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</si>
  <si>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</si>
  <si>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</si>
  <si>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</si>
  <si>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</si>
  <si>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</si>
  <si>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</si>
  <si>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</si>
  <si>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</si>
  <si>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</si>
  <si>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</si>
  <si>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</si>
  <si>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</si>
  <si>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</si>
  <si>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</si>
  <si>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</si>
  <si>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</si>
  <si>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</si>
  <si>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</si>
  <si>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</si>
  <si>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</si>
  <si>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</si>
  <si>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</si>
  <si>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</si>
  <si>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</si>
  <si>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</si>
  <si>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</si>
  <si>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</si>
  <si>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</si>
  <si>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</si>
  <si>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</si>
  <si>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</si>
  <si>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</si>
  <si>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</si>
  <si>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</si>
  <si>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</si>
  <si>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</si>
  <si>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</si>
  <si>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</si>
  <si>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</si>
  <si>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</si>
  <si>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</si>
  <si>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</si>
  <si>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</si>
  <si>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</si>
  <si>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</si>
  <si>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</si>
  <si>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</si>
  <si>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</si>
  <si>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</si>
  <si>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</si>
  <si>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</si>
  <si>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</si>
  <si>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</si>
  <si>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</si>
  <si>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</si>
  <si>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</si>
  <si>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</si>
  <si>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</si>
  <si>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</si>
  <si>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</si>
  <si>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</si>
  <si>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</si>
  <si>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</si>
  <si>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</si>
  <si>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</si>
  <si>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</si>
  <si>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</si>
  <si>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</si>
  <si>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</si>
  <si>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</si>
  <si>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</si>
  <si>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</si>
  <si>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</si>
  <si>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</si>
  <si>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</si>
  <si>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</si>
  <si>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</si>
  <si>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</si>
  <si>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</si>
  <si>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</si>
  <si>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</si>
  <si>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</si>
  <si>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</si>
  <si>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</si>
  <si>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</si>
  <si>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</si>
  <si>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</si>
  <si>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</si>
  <si>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</si>
  <si>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</si>
  <si>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</si>
  <si>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</si>
  <si>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</si>
  <si>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</si>
  <si>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</si>
  <si>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</si>
  <si>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</si>
  <si>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</si>
  <si>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</si>
  <si>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</si>
  <si>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</si>
  <si>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</si>
  <si>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</si>
  <si>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</si>
  <si>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</si>
  <si>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</si>
  <si>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</si>
  <si>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</si>
  <si>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</si>
  <si>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</si>
  <si>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</si>
  <si>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</si>
  <si>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</si>
  <si>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</si>
  <si>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</si>
  <si>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</si>
  <si>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</si>
  <si>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</si>
  <si>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</si>
  <si>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</si>
  <si>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</si>
  <si>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</si>
  <si>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</si>
  <si>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</si>
  <si>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</si>
  <si>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</si>
  <si>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</si>
  <si>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</si>
  <si>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</si>
  <si>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</si>
  <si>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</si>
  <si>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</si>
  <si>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</si>
  <si>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</si>
  <si>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</si>
  <si>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</si>
  <si>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</si>
  <si>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</si>
  <si>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</si>
  <si>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</si>
  <si>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</si>
  <si>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</si>
  <si>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</si>
  <si>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</si>
  <si>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</si>
  <si>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</si>
  <si>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</si>
  <si>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</si>
  <si>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</si>
  <si>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</si>
  <si>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</si>
  <si>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</si>
  <si>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</si>
  <si>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</si>
  <si>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</si>
  <si>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</si>
  <si>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</si>
  <si>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</si>
  <si>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</si>
  <si>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</si>
  <si>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</si>
  <si>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</si>
  <si>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</si>
  <si>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</si>
  <si>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</si>
  <si>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</si>
  <si>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</si>
  <si>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</si>
  <si>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</si>
  <si>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</si>
  <si>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</si>
  <si>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</si>
  <si>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</si>
  <si>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</si>
  <si>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</si>
  <si>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</si>
  <si>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</si>
  <si>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</si>
  <si>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</si>
  <si>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</si>
  <si>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</si>
  <si>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</si>
  <si>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</si>
  <si>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</si>
  <si>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</si>
  <si>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</si>
  <si>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</si>
  <si>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</si>
  <si>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</si>
  <si>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</si>
  <si>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</si>
  <si>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</si>
  <si>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</si>
  <si>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</si>
  <si>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</si>
  <si>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</si>
  <si>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</si>
  <si>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</si>
  <si>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</si>
  <si>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</si>
  <si>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</si>
  <si>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</si>
  <si>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</si>
  <si>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</si>
  <si>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</si>
  <si>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</si>
  <si>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</si>
  <si>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</si>
  <si>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</si>
  <si>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</si>
  <si>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</si>
  <si>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</si>
  <si>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</si>
  <si>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</si>
  <si>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</si>
  <si>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</si>
  <si>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</si>
  <si>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</si>
  <si>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</si>
  <si>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</si>
  <si>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</si>
  <si>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</si>
  <si>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</si>
  <si>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</si>
  <si>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</si>
  <si>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</si>
  <si>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</si>
  <si>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</si>
  <si>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</si>
  <si>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</si>
  <si>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</si>
  <si>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</si>
  <si>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</si>
  <si>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</si>
  <si>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</si>
  <si>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</si>
  <si>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</si>
  <si>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</si>
  <si>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</si>
  <si>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</si>
  <si>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</si>
  <si>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</si>
  <si>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</si>
  <si>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</si>
  <si>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</si>
  <si>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</si>
  <si>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</si>
  <si>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</si>
  <si>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</si>
  <si>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</si>
  <si>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</si>
  <si>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</si>
  <si>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</si>
  <si>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</si>
  <si>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</si>
  <si>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</si>
  <si>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</si>
  <si>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</si>
  <si>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</si>
  <si>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</si>
  <si>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</si>
  <si>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</si>
  <si>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</si>
  <si>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</si>
  <si>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</si>
  <si>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</si>
  <si>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</si>
  <si>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</si>
  <si>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</si>
  <si>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</si>
  <si>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</si>
  <si>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</si>
  <si>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</si>
  <si>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</si>
  <si>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</si>
  <si>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</si>
  <si>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</si>
  <si>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</si>
  <si>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</si>
  <si>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</si>
  <si>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</si>
  <si>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</si>
  <si>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</si>
  <si>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</si>
  <si>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</si>
  <si>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</si>
  <si>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</si>
  <si>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</si>
  <si>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</si>
  <si>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</si>
  <si>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</si>
  <si>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</si>
  <si>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</si>
  <si>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</si>
  <si>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</si>
  <si>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</si>
  <si>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</si>
  <si>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</si>
  <si>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</si>
  <si>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</si>
  <si>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</si>
  <si>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</si>
  <si>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</si>
  <si>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</si>
  <si>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</si>
  <si>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</si>
  <si>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</si>
  <si>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</si>
  <si>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</si>
  <si>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</si>
  <si>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</si>
  <si>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</si>
  <si>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</si>
  <si>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</si>
  <si>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</si>
  <si>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</si>
  <si>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</si>
  <si>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</si>
  <si>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</si>
  <si>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</si>
  <si>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</si>
  <si>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</si>
  <si>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</si>
  <si>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</si>
  <si>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</si>
  <si>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</si>
  <si>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</si>
  <si>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</si>
  <si>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</si>
  <si>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</si>
  <si>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</si>
  <si>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</si>
  <si>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</si>
  <si>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</si>
  <si>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</si>
  <si>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</si>
  <si>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</si>
  <si>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</si>
  <si>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</si>
  <si>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</si>
  <si>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</si>
  <si>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</si>
  <si>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</si>
  <si>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</si>
  <si>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</si>
  <si>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</si>
  <si>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</si>
  <si>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</si>
  <si>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</si>
  <si>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</si>
  <si>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</si>
  <si>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</si>
  <si>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</si>
  <si>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</si>
  <si>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</si>
  <si>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</si>
  <si>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</si>
  <si>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</si>
  <si>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</si>
  <si>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</si>
  <si>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</si>
  <si>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</si>
  <si>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</si>
  <si>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</si>
  <si>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</si>
  <si>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</si>
  <si>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</si>
  <si>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</si>
  <si>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</si>
  <si>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</si>
  <si>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</si>
  <si>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</si>
  <si>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</si>
  <si>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</si>
  <si>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</si>
  <si>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</si>
  <si>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</si>
  <si>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</si>
  <si>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</si>
  <si>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</si>
  <si>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</si>
  <si>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</si>
  <si>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</si>
  <si>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</si>
  <si>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</si>
  <si>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</si>
  <si>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</si>
  <si>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</si>
  <si>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</si>
  <si>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</si>
  <si>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</si>
  <si>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</si>
  <si>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</si>
  <si>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</si>
  <si>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</si>
  <si>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</si>
  <si>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</si>
  <si>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</si>
  <si>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</si>
  <si>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</si>
  <si>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</si>
  <si>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</si>
  <si>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</si>
  <si>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</si>
  <si>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</si>
  <si>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</si>
  <si>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</si>
  <si>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</si>
  <si>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</si>
  <si>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</si>
  <si>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</si>
  <si>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</si>
  <si>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</si>
  <si>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</si>
  <si>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</si>
  <si>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</si>
  <si>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</si>
  <si>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</si>
  <si>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</si>
  <si>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</si>
  <si>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</si>
  <si>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</si>
  <si>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</si>
  <si>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</si>
  <si>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</si>
  <si>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</si>
  <si>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</si>
  <si>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</si>
  <si>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</si>
  <si>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</si>
  <si>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</si>
  <si>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</si>
  <si>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</si>
  <si>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</si>
  <si>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</si>
  <si>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</si>
  <si>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</si>
  <si>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</si>
  <si>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</si>
  <si>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</si>
  <si>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</si>
  <si>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</si>
  <si>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</si>
  <si>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</si>
  <si>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</si>
  <si>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</si>
  <si>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</si>
  <si>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</si>
  <si>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</si>
  <si>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</si>
  <si>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</si>
  <si>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</si>
  <si>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</si>
  <si>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</si>
  <si>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</si>
  <si>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</si>
  <si>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</si>
  <si>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</si>
  <si>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</si>
  <si>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</si>
  <si>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</si>
  <si>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</si>
  <si>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</si>
  <si>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</si>
  <si>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</si>
  <si>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</si>
  <si>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</si>
  <si>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</si>
  <si>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</si>
  <si>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</si>
  <si>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</si>
  <si>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</si>
  <si>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</si>
  <si>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</si>
  <si>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</si>
  <si>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</si>
  <si>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</si>
  <si>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</si>
  <si>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</si>
  <si>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</si>
  <si>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</si>
  <si>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</si>
  <si>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</si>
  <si>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</si>
  <si>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</si>
  <si>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</si>
  <si>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</si>
  <si>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</si>
  <si>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</si>
  <si>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</si>
  <si>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</si>
  <si>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</si>
  <si>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</si>
  <si>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</si>
  <si>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</si>
  <si>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</si>
  <si>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</si>
  <si>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</si>
  <si>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</si>
  <si>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</si>
  <si>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</si>
  <si>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</si>
  <si>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</si>
  <si>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</si>
  <si>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</si>
  <si>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</si>
  <si>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</si>
  <si>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</si>
  <si>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</si>
  <si>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</si>
  <si>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</si>
  <si>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</si>
  <si>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</si>
  <si>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</si>
  <si>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</si>
  <si>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</si>
  <si>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</si>
  <si>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</si>
  <si>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</si>
  <si>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</si>
  <si>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</si>
  <si>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</si>
  <si>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</si>
  <si>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</si>
  <si>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</si>
  <si>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</si>
  <si>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</si>
  <si>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</si>
  <si>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</si>
  <si>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</si>
  <si>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</si>
  <si>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</si>
  <si>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</si>
  <si>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</si>
  <si>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</si>
  <si>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</si>
  <si>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</si>
  <si>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</si>
  <si>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</si>
  <si>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</si>
  <si>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</si>
  <si>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</si>
  <si>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</si>
  <si>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</si>
  <si>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</si>
  <si>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</si>
  <si>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</si>
  <si>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</si>
  <si>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</si>
  <si>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</si>
  <si>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</si>
  <si>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</si>
  <si>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</si>
  <si>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</si>
  <si>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</si>
  <si>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</si>
  <si>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</si>
  <si>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</si>
  <si>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</si>
  <si>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</si>
  <si>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</si>
  <si>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</si>
  <si>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</si>
  <si>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</si>
  <si>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</si>
  <si>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</si>
  <si>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</si>
  <si>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</si>
  <si>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</si>
  <si>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</si>
  <si>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</si>
  <si>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</si>
  <si>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</si>
  <si>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</si>
  <si>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</si>
  <si>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</si>
  <si>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</si>
  <si>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</si>
  <si>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</si>
  <si>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</si>
  <si>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</si>
  <si>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</si>
  <si>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</si>
  <si>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</si>
  <si>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</si>
  <si>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</si>
  <si>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</si>
  <si>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</si>
  <si>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</si>
  <si>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</si>
  <si>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</si>
  <si>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</si>
  <si>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</si>
  <si>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</si>
  <si>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</si>
  <si>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</si>
  <si>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</si>
  <si>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</si>
  <si>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</si>
  <si>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</si>
  <si>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</si>
  <si>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</si>
  <si>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</si>
  <si>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</si>
  <si>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</si>
  <si>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</si>
  <si>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</si>
  <si>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</si>
  <si>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</si>
  <si>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</si>
  <si>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</si>
  <si>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</si>
  <si>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</si>
  <si>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</si>
  <si>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</si>
  <si>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</si>
  <si>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</si>
  <si>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</si>
  <si>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</si>
  <si>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</si>
  <si>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</si>
  <si>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</si>
  <si>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</si>
  <si>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</si>
  <si>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</si>
  <si>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</si>
  <si>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</si>
  <si>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</si>
  <si>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</si>
  <si>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</si>
  <si>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</si>
  <si>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</si>
  <si>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</si>
  <si>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</si>
  <si>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</si>
  <si>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</si>
  <si>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</si>
  <si>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</si>
  <si>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</si>
  <si>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</si>
  <si>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</si>
  <si>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</si>
  <si>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</si>
  <si>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</si>
  <si>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</si>
  <si>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</si>
  <si>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</si>
  <si>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</si>
  <si>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</si>
  <si>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</si>
  <si>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</si>
  <si>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</si>
  <si>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</si>
  <si>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</si>
  <si>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</si>
  <si>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</si>
  <si>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</si>
  <si>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</si>
  <si>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</si>
  <si>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</si>
  <si>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</si>
  <si>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</si>
  <si>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</si>
  <si>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</si>
  <si>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</si>
  <si>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</si>
  <si>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</si>
  <si>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</si>
  <si>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</si>
  <si>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</si>
  <si>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</si>
  <si>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</si>
  <si>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</si>
  <si>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</si>
  <si>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</si>
  <si>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</si>
  <si>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</si>
  <si>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</si>
  <si>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</si>
  <si>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</si>
  <si>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</si>
  <si>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</si>
  <si>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</si>
  <si>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</si>
  <si>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</si>
  <si>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</si>
  <si>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</si>
  <si>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</si>
  <si>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</si>
  <si>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</si>
  <si>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</si>
  <si>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</si>
  <si>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</si>
  <si>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</si>
  <si>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</si>
  <si>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</si>
  <si>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</si>
  <si>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</si>
  <si>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</si>
  <si>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</si>
  <si>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</si>
  <si>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</si>
  <si>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</si>
  <si>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</si>
  <si>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</si>
  <si>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</si>
  <si>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</si>
  <si>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</si>
  <si>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</si>
  <si>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</si>
  <si>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</si>
  <si>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</si>
  <si>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</si>
  <si>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</si>
  <si>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</si>
  <si>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</si>
  <si>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</si>
  <si>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</si>
  <si>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</si>
  <si>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</si>
  <si>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</si>
  <si>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</si>
  <si>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</si>
  <si>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</si>
  <si>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</si>
  <si>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</si>
  <si>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</si>
  <si>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</si>
  <si>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</si>
  <si>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</si>
  <si>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</si>
  <si>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</si>
  <si>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</si>
  <si>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</si>
  <si>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</si>
  <si>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</si>
  <si>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</si>
  <si>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</si>
  <si>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</si>
  <si>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</si>
  <si>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</si>
  <si>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</si>
  <si>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</si>
  <si>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</si>
  <si>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</si>
  <si>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</si>
  <si>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</si>
  <si>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</si>
  <si>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</si>
  <si>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</si>
  <si>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</si>
  <si>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</si>
  <si>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</si>
  <si>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</si>
  <si>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</si>
  <si>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</si>
  <si>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</si>
  <si>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</si>
  <si>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</si>
  <si>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</si>
  <si>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</si>
  <si>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</si>
  <si>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</si>
  <si>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</si>
  <si>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</si>
  <si>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</si>
  <si>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</si>
  <si>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</si>
  <si>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</si>
  <si>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</si>
  <si>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</si>
  <si>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</si>
  <si>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</si>
  <si>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</si>
  <si>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</si>
  <si>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</si>
  <si>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</si>
  <si>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</si>
  <si>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</si>
  <si>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</si>
  <si>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</si>
  <si>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</si>
  <si>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</si>
  <si>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</si>
  <si>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</si>
  <si>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</si>
  <si>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</si>
  <si>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</si>
  <si>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</si>
  <si>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</si>
  <si>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</si>
  <si>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</si>
  <si>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</si>
  <si>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</si>
  <si>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</si>
  <si>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</si>
  <si>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</si>
  <si>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</si>
  <si>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</si>
  <si>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</si>
  <si>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</si>
  <si>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</si>
  <si>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</si>
  <si>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</si>
  <si>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</si>
  <si>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</si>
  <si>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</si>
  <si>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</si>
  <si>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</si>
  <si>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</si>
  <si>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</si>
  <si>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</si>
  <si>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</si>
  <si>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</si>
  <si>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</si>
  <si>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</si>
  <si>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</si>
  <si>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</si>
  <si>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</si>
  <si>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</si>
  <si>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</si>
  <si>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</si>
  <si>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</si>
  <si>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</si>
  <si>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</si>
  <si>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</si>
  <si>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</si>
  <si>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</si>
  <si>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</si>
  <si>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</si>
  <si>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</si>
  <si>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</si>
  <si>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</si>
  <si>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</si>
  <si>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</si>
  <si>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</si>
  <si>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</si>
  <si>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</si>
  <si>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</si>
  <si>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</si>
  <si>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</si>
  <si>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</si>
  <si>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</si>
  <si>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</si>
  <si>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</si>
  <si>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</si>
  <si>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</si>
  <si>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</si>
  <si>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</si>
  <si>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</si>
  <si>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</si>
  <si>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</si>
  <si>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</si>
  <si>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</si>
  <si>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</si>
  <si>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</si>
  <si>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</si>
  <si>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</si>
  <si>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</si>
  <si>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</si>
  <si>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</si>
  <si>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</si>
  <si>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</si>
  <si>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</si>
  <si>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</si>
  <si>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</si>
  <si>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</si>
  <si>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</si>
  <si>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</si>
  <si>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</si>
  <si>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</si>
  <si>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</si>
  <si>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</si>
  <si>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</si>
  <si>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</si>
  <si>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</si>
  <si>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</si>
  <si>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</si>
  <si>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</si>
  <si>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</si>
  <si>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</si>
  <si>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</si>
  <si>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</si>
  <si>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</si>
  <si>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</si>
  <si>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</si>
  <si>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</si>
  <si>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</si>
  <si>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</si>
  <si>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</si>
  <si>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</si>
  <si>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</si>
  <si>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</si>
  <si>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</si>
  <si>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</si>
  <si>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</si>
  <si>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</si>
  <si>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</si>
  <si>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</si>
  <si>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</si>
  <si>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</si>
  <si>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</si>
  <si>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</si>
  <si>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</si>
  <si>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</si>
  <si>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</si>
  <si>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</si>
  <si>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</si>
  <si>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</si>
  <si>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</si>
  <si>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</si>
  <si>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</si>
  <si>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</si>
  <si>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</si>
  <si>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</si>
  <si>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</si>
  <si>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</si>
  <si>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</si>
  <si>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</si>
  <si>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</si>
  <si>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</si>
  <si>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</si>
  <si>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</si>
  <si>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</si>
  <si>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</si>
  <si>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</si>
  <si>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</si>
  <si>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</si>
  <si>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</si>
  <si>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</si>
  <si>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</si>
  <si>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</si>
  <si>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</si>
  <si>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</si>
  <si>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</si>
  <si>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</si>
  <si>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</si>
  <si>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</si>
  <si>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</si>
  <si>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</si>
  <si>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</si>
  <si>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</si>
  <si>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</si>
  <si>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</si>
  <si>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</si>
  <si>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</si>
  <si>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</si>
  <si>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</si>
  <si>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</si>
  <si>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</si>
  <si>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</si>
  <si>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</si>
  <si>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</si>
  <si>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</si>
  <si>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</si>
  <si>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</si>
  <si>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</si>
  <si>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</si>
  <si>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</si>
  <si>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</si>
  <si>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</si>
  <si>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</si>
  <si>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</si>
  <si>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</si>
  <si>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</si>
  <si>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</si>
  <si>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</si>
  <si>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</si>
  <si>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</si>
  <si>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</si>
  <si>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</si>
  <si>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</si>
  <si>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</si>
  <si>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</si>
  <si>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</si>
  <si>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</si>
  <si>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</si>
  <si>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</si>
  <si>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</si>
  <si>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</si>
  <si>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</si>
  <si>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</si>
  <si>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</si>
  <si>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</si>
  <si>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</si>
  <si>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</si>
  <si>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</si>
  <si>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</si>
  <si>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</si>
  <si>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</si>
  <si>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</si>
  <si>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</si>
  <si>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</si>
  <si>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</si>
  <si>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</si>
  <si>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</si>
  <si>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</si>
  <si>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</si>
  <si>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</si>
  <si>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</si>
  <si>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</si>
  <si>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</si>
  <si>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</si>
  <si>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</si>
  <si>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</si>
  <si>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</si>
  <si>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</si>
  <si>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</si>
  <si>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</si>
  <si>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</si>
  <si>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</si>
  <si>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</si>
  <si>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</si>
  <si>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</si>
  <si>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</si>
  <si>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</si>
  <si>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</si>
  <si>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</si>
  <si>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</si>
  <si>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</si>
  <si>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</si>
  <si>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</si>
  <si>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</si>
  <si>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</si>
  <si>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</si>
  <si>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</si>
  <si>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</si>
  <si>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</si>
  <si>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</si>
  <si>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</si>
  <si>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</si>
  <si>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</si>
  <si>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</si>
  <si>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</si>
  <si>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</si>
  <si>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</si>
  <si>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</si>
  <si>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</si>
  <si>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</si>
  <si>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</si>
  <si>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</si>
  <si>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</si>
  <si>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</si>
  <si>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</si>
  <si>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</si>
  <si>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</si>
  <si>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</si>
  <si>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</si>
  <si>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</si>
  <si>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</si>
  <si>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</si>
  <si>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</si>
  <si>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</si>
  <si>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</si>
  <si>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</si>
  <si>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</si>
  <si>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</si>
  <si>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</si>
  <si>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</si>
  <si>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</si>
  <si>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</si>
  <si>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</si>
  <si>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</si>
  <si>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</si>
  <si>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</si>
  <si>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</si>
  <si>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</si>
  <si>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</si>
  <si>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</si>
  <si>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</si>
  <si>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</si>
  <si>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</si>
  <si>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</si>
  <si>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</si>
  <si>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</si>
  <si>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</si>
  <si>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</si>
  <si>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</si>
  <si>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</si>
  <si>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</si>
  <si>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</si>
  <si>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</si>
  <si>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</si>
  <si>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</si>
  <si>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</si>
  <si>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</si>
  <si>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</si>
  <si>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</si>
  <si>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</si>
  <si>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</si>
  <si>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</si>
  <si>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</si>
  <si>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</si>
  <si>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</si>
  <si>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</si>
  <si>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</si>
  <si>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</si>
  <si>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</si>
  <si>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</si>
  <si>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</si>
  <si>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</si>
  <si>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</si>
  <si>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</si>
  <si>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</si>
  <si>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</si>
  <si>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</si>
  <si>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</si>
  <si>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</si>
  <si>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</si>
  <si>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</si>
  <si>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</si>
  <si>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</si>
  <si>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</si>
  <si>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</si>
  <si>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</si>
  <si>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</si>
  <si>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</si>
  <si>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</si>
  <si>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</si>
  <si>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</si>
  <si>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</si>
  <si>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</si>
  <si>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</si>
  <si>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</si>
  <si>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</si>
  <si>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</si>
  <si>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</si>
  <si>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</si>
  <si>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</si>
  <si>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</si>
  <si>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</si>
  <si>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</si>
  <si>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</si>
  <si>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</si>
  <si>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</si>
  <si>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</si>
  <si>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</si>
  <si>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</si>
  <si>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</si>
  <si>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</si>
  <si>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</si>
  <si>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</si>
  <si>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</si>
  <si>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</si>
  <si>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</si>
  <si>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</si>
  <si>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</si>
  <si>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</si>
  <si>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</si>
  <si>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</si>
  <si>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</si>
  <si>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</si>
  <si>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</si>
  <si>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</si>
  <si>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</si>
  <si>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</si>
  <si>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</si>
  <si>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</si>
  <si>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</si>
  <si>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</si>
  <si>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</si>
  <si>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</si>
  <si>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</si>
  <si>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</si>
  <si>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</si>
  <si>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</si>
  <si>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</si>
  <si>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</si>
  <si>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</si>
  <si>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</si>
  <si>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</si>
  <si>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</si>
  <si>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</si>
  <si>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</si>
  <si>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</si>
  <si>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</si>
  <si>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</si>
  <si>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</si>
  <si>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</si>
  <si>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</si>
  <si>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</si>
  <si>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</si>
  <si>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</si>
  <si>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</si>
  <si>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</si>
  <si>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</si>
  <si>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</si>
  <si>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</si>
  <si>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</si>
  <si>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</si>
  <si>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</si>
  <si>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</si>
  <si>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</si>
  <si>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</si>
  <si>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</si>
  <si>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</si>
  <si>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</si>
  <si>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</si>
  <si>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</si>
  <si>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</si>
  <si>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</si>
  <si>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</si>
  <si>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</si>
  <si>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</si>
  <si>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</si>
  <si>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</si>
  <si>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</si>
  <si>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</si>
  <si>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</si>
  <si>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</si>
  <si>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</si>
  <si>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</si>
  <si>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</si>
  <si>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</si>
  <si>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</si>
  <si>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</si>
  <si>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</si>
  <si>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</si>
  <si>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</si>
  <si>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</si>
  <si>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</si>
  <si>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</si>
  <si>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</si>
  <si>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</si>
  <si>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</si>
  <si>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</si>
  <si>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</si>
  <si>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</si>
  <si>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</si>
  <si>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</si>
  <si>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</si>
  <si>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</si>
  <si>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</si>
  <si>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</si>
  <si>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</si>
  <si>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</si>
  <si>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</si>
  <si>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</si>
  <si>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</si>
  <si>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</si>
  <si>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</si>
  <si>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</si>
  <si>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</si>
  <si>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</si>
  <si>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</si>
  <si>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</si>
  <si>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</si>
  <si>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</si>
  <si>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</si>
  <si>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</si>
  <si>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</si>
  <si>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</si>
  <si>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</si>
  <si>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</si>
  <si>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</si>
  <si>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</si>
  <si>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</si>
  <si>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</si>
  <si>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</si>
  <si>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</si>
  <si>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</si>
  <si>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</si>
  <si>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</si>
  <si>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</si>
  <si>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</si>
  <si>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</si>
  <si>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</si>
  <si>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</si>
  <si>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</si>
  <si>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</si>
  <si>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</si>
  <si>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</si>
  <si>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</si>
  <si>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</si>
  <si>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</si>
  <si>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</si>
  <si>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</si>
  <si>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</si>
  <si>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</si>
  <si>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</si>
  <si>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</si>
  <si>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</si>
  <si>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</si>
  <si>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</si>
  <si>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</si>
  <si>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</si>
  <si>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</si>
  <si>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</si>
  <si>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</si>
  <si>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</si>
  <si>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</si>
  <si>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</si>
  <si>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</si>
  <si>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</si>
  <si>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</si>
  <si>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</si>
  <si>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</si>
  <si>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</si>
  <si>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</si>
  <si>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</si>
  <si>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</si>
  <si>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</si>
  <si>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</si>
  <si>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</si>
  <si>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</si>
  <si>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</si>
  <si>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</si>
  <si>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</si>
  <si>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</si>
  <si>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</si>
  <si>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</si>
  <si>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</si>
  <si>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</si>
  <si>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</si>
  <si>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</si>
  <si>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</si>
  <si>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</si>
  <si>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</si>
  <si>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</si>
  <si>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</si>
  <si>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</si>
  <si>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</si>
  <si>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</si>
  <si>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</si>
  <si>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</si>
  <si>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</si>
  <si>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</si>
  <si>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</si>
  <si>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</si>
  <si>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</si>
  <si>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</si>
  <si>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</si>
  <si>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</si>
  <si>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</si>
  <si>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</si>
  <si>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</si>
  <si>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</si>
  <si>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</si>
  <si>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</si>
  <si>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</si>
  <si>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</si>
  <si>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</si>
  <si>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</si>
  <si>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</si>
  <si>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</si>
  <si>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</si>
  <si>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</si>
  <si>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</si>
  <si>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</si>
  <si>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</si>
  <si>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</si>
  <si>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</si>
  <si>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</si>
  <si>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</si>
  <si>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</si>
  <si>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</si>
  <si>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</si>
  <si>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</si>
  <si>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</si>
  <si>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</si>
  <si>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</si>
  <si>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</si>
  <si>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</si>
  <si>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</si>
  <si>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</si>
  <si>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</si>
  <si>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</si>
  <si>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</si>
  <si>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</si>
  <si>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</si>
  <si>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</si>
  <si>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</si>
  <si>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</si>
  <si>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</si>
  <si>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</si>
  <si>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</si>
  <si>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</si>
  <si>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</si>
  <si>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</si>
  <si>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</si>
  <si>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</si>
  <si>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</si>
  <si>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</si>
  <si>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</si>
  <si>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</si>
  <si>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</si>
  <si>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</si>
  <si>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</si>
  <si>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</si>
  <si>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</si>
  <si>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</si>
  <si>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</si>
  <si>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</si>
  <si>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</si>
  <si>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</si>
  <si>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</si>
  <si>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</si>
  <si>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</si>
  <si>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</si>
  <si>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</si>
  <si>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</si>
  <si>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</si>
  <si>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</si>
  <si>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</si>
  <si>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</si>
  <si>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</si>
  <si>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</si>
  <si>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</si>
  <si>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</si>
  <si>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</si>
  <si>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</si>
  <si>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</si>
  <si>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</si>
  <si>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</si>
  <si>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</si>
  <si>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</si>
  <si>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</si>
  <si>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</si>
  <si>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</si>
  <si>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</si>
  <si>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</si>
  <si>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</si>
  <si>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</si>
  <si>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</si>
  <si>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</si>
  <si>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</si>
  <si>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</si>
  <si>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</si>
  <si>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</si>
  <si>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</si>
  <si>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</si>
  <si>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</si>
  <si>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</si>
  <si>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</si>
  <si>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</si>
  <si>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</si>
  <si>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</si>
  <si>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</si>
  <si>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</si>
  <si>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</si>
  <si>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</si>
  <si>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</si>
  <si>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</si>
  <si>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</si>
  <si>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</si>
  <si>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</si>
  <si>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</si>
  <si>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</si>
  <si>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</si>
  <si>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</si>
  <si>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</si>
  <si>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</si>
  <si>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</si>
  <si>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</si>
  <si>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</si>
  <si>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</si>
  <si>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</si>
  <si>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</si>
  <si>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</si>
  <si>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</si>
  <si>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</si>
  <si>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</si>
  <si>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</si>
  <si>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</si>
  <si>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</si>
  <si>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</si>
  <si>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</si>
  <si>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</si>
  <si>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</si>
  <si>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</si>
  <si>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</si>
  <si>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</si>
  <si>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</si>
  <si>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</si>
  <si>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</si>
  <si>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</si>
  <si>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</si>
  <si>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</si>
  <si>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</si>
  <si>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</si>
  <si>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</si>
  <si>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</si>
  <si>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</si>
  <si>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</si>
  <si>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</si>
  <si>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</si>
  <si>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</si>
  <si>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</si>
  <si>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</si>
  <si>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</si>
  <si>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</si>
  <si>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</si>
  <si>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</si>
  <si>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</si>
  <si>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</si>
  <si>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</si>
  <si>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</si>
  <si>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</si>
  <si>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</si>
  <si>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</si>
  <si>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</si>
  <si>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</si>
  <si>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</si>
  <si>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</si>
  <si>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</si>
  <si>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</si>
  <si>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</si>
  <si>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</si>
  <si>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</si>
  <si>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</si>
  <si>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</si>
  <si>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</si>
  <si>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</si>
  <si>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</si>
  <si>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</si>
  <si>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</si>
  <si>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</si>
  <si>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</si>
  <si>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</si>
  <si>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</si>
  <si>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</si>
  <si>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</si>
  <si>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</si>
  <si>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</si>
  <si>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</si>
  <si>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</si>
  <si>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</si>
  <si>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</si>
  <si>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</si>
  <si>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</si>
  <si>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</si>
  <si>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</si>
  <si>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</si>
  <si>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</si>
  <si>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</si>
  <si>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</si>
  <si>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</si>
  <si>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</si>
  <si>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</si>
  <si>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</si>
  <si>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</si>
  <si>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</si>
  <si>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</si>
  <si>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</si>
  <si>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</si>
  <si>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</si>
  <si>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</si>
  <si>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</si>
  <si>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</si>
  <si>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</si>
  <si>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</si>
  <si>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</si>
  <si>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</si>
  <si>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</si>
  <si>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</si>
  <si>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</si>
  <si>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</si>
  <si>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</si>
  <si>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</si>
  <si>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</si>
  <si>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</si>
  <si>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</si>
  <si>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</si>
  <si>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</si>
  <si>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</si>
  <si>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</si>
  <si>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</si>
  <si>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</si>
  <si>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</si>
  <si>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</si>
  <si>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</si>
  <si>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</si>
  <si>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</si>
  <si>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</si>
  <si>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</si>
  <si>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</si>
  <si>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</si>
  <si>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</si>
  <si>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</si>
  <si>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</si>
  <si>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</si>
  <si>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</si>
  <si>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</si>
  <si>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</si>
  <si>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</si>
  <si>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</si>
  <si>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</si>
  <si>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</si>
  <si>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</si>
  <si>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</si>
  <si>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</si>
  <si>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</si>
  <si>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</si>
  <si>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</si>
  <si>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</si>
  <si>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</si>
  <si>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</si>
  <si>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</si>
  <si>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</si>
  <si>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</si>
  <si>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</si>
  <si>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</si>
  <si>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</si>
  <si>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</si>
  <si>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</si>
  <si>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</si>
  <si>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</si>
  <si>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</si>
  <si>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</si>
  <si>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</si>
  <si>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</si>
  <si>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</si>
  <si>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</si>
  <si>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</si>
  <si>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</si>
  <si>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</si>
  <si>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</si>
  <si>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</si>
  <si>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</si>
  <si>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</si>
  <si>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</si>
  <si>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</si>
  <si>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</si>
  <si>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</si>
  <si>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</si>
  <si>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</si>
  <si>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</si>
  <si>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</si>
  <si>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</si>
  <si>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</si>
  <si>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</si>
  <si>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</si>
  <si>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</si>
  <si>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</si>
  <si>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</si>
  <si>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</si>
  <si>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</si>
  <si>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</si>
  <si>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</si>
  <si>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</si>
  <si>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</si>
  <si>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</si>
  <si>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</si>
  <si>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</si>
  <si>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</si>
  <si>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</si>
  <si>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</si>
  <si>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</si>
  <si>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</si>
  <si>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</si>
  <si>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</si>
  <si>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</si>
  <si>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</si>
  <si>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</si>
  <si>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</si>
  <si>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</si>
  <si>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</si>
  <si>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</si>
  <si>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</si>
  <si>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</si>
  <si>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</si>
  <si>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</si>
  <si>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</si>
  <si>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</si>
  <si>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</si>
  <si>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</si>
  <si>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</si>
  <si>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</si>
  <si>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</si>
  <si>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</si>
  <si>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</si>
  <si>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</si>
  <si>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</si>
  <si>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</si>
  <si>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</si>
  <si>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</si>
  <si>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</si>
  <si>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</si>
  <si>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</si>
  <si>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</si>
  <si>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</si>
  <si>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</si>
  <si>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</si>
  <si>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</si>
  <si>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</si>
  <si>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</si>
  <si>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</si>
  <si>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</si>
  <si>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</si>
  <si>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</si>
  <si>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</si>
  <si>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</si>
  <si>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</si>
  <si>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</si>
  <si>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</si>
  <si>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</si>
  <si>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</si>
  <si>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</si>
  <si>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</si>
  <si>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</si>
  <si>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</si>
  <si>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</si>
  <si>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</si>
  <si>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</si>
  <si>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</si>
  <si>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</si>
  <si>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</si>
  <si>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</si>
  <si>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</si>
  <si>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</si>
  <si>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</si>
  <si>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</si>
  <si>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</si>
  <si>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</si>
  <si>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</si>
  <si>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</si>
  <si>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</si>
  <si>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</si>
  <si>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</si>
  <si>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</si>
  <si>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</si>
  <si>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</si>
  <si>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</si>
  <si>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</si>
  <si>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</si>
  <si>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</si>
  <si>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</si>
  <si>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</si>
  <si>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</si>
  <si>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</si>
  <si>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</si>
  <si>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</si>
  <si>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</si>
  <si>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</si>
  <si>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</si>
  <si>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</si>
  <si>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</si>
  <si>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</si>
  <si>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</si>
  <si>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</si>
  <si>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</si>
  <si>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</si>
  <si>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</si>
  <si>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</si>
  <si>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</si>
  <si>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</si>
  <si>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</si>
  <si>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</si>
  <si>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</si>
  <si>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</si>
  <si>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</si>
  <si>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</si>
  <si>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</si>
  <si>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</si>
  <si>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</si>
  <si>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</si>
  <si>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</si>
  <si>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</si>
  <si>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</si>
  <si>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</si>
  <si>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</si>
  <si>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</si>
  <si>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</si>
  <si>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</si>
  <si>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</si>
  <si>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</si>
  <si>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</si>
  <si>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</si>
  <si>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</si>
  <si>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</si>
  <si>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</si>
  <si>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</si>
  <si>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</si>
  <si>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</si>
  <si>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</si>
  <si>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</si>
  <si>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</si>
  <si>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</si>
  <si>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</si>
  <si>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</si>
  <si>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</si>
  <si>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</si>
  <si>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</si>
  <si>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</si>
  <si>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</si>
  <si>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</si>
  <si>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</si>
  <si>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</si>
  <si>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</si>
  <si>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</si>
  <si>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</si>
  <si>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</si>
  <si>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</si>
  <si>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</si>
  <si>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</si>
  <si>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</si>
  <si>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</si>
  <si>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</si>
  <si>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</si>
  <si>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</si>
  <si>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</si>
  <si>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</si>
  <si>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</si>
  <si>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</si>
  <si>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</si>
  <si>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</si>
  <si>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</si>
  <si>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</si>
  <si>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</si>
  <si>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</si>
  <si>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</si>
  <si>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</si>
  <si>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</si>
  <si>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</si>
  <si>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</si>
  <si>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</si>
  <si>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</si>
  <si>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</si>
  <si>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</si>
  <si>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</si>
  <si>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</si>
  <si>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</si>
  <si>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</si>
  <si>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</si>
  <si>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</si>
  <si>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</si>
  <si>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</si>
  <si>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</si>
  <si>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</si>
  <si>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</si>
  <si>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</si>
  <si>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</si>
  <si>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</si>
  <si>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</si>
  <si>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</si>
  <si>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</si>
  <si>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</si>
  <si>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</si>
  <si>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</si>
  <si>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</si>
  <si>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</si>
  <si>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</si>
  <si>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</si>
  <si>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</si>
  <si>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</si>
  <si>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</si>
  <si>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</si>
  <si>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</si>
  <si>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</si>
  <si>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</si>
  <si>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</si>
  <si>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</si>
  <si>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</si>
  <si>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</si>
  <si>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</si>
  <si>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</si>
  <si>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</si>
  <si>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</si>
  <si>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</si>
  <si>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</si>
  <si>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</si>
  <si>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</si>
  <si>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</si>
  <si>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</si>
  <si>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</si>
  <si>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</si>
  <si>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</si>
  <si>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</si>
  <si>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</si>
  <si>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</si>
  <si>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</si>
  <si>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</si>
  <si>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</si>
  <si>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</si>
  <si>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</si>
  <si>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</si>
  <si>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</si>
  <si>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</si>
  <si>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</si>
  <si>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</si>
  <si>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</si>
  <si>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</si>
  <si>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</si>
  <si>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</si>
  <si>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</si>
  <si>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</si>
  <si>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</si>
  <si>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</si>
  <si>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</si>
  <si>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</si>
  <si>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</si>
  <si>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</si>
  <si>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</si>
  <si>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</si>
  <si>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</si>
  <si>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</si>
  <si>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</si>
  <si>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</si>
  <si>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</si>
  <si>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</si>
  <si>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</si>
  <si>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</si>
  <si>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</si>
  <si>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</si>
  <si>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</si>
  <si>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</si>
  <si>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</si>
  <si>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</si>
  <si>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</si>
  <si>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</si>
  <si>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</si>
  <si>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</si>
  <si>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</si>
  <si>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</si>
  <si>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</si>
  <si>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</si>
  <si>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</si>
  <si>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</si>
  <si>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</si>
  <si>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</si>
  <si>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</si>
  <si>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</si>
  <si>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</si>
  <si>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</si>
  <si>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</si>
  <si>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</si>
  <si>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</si>
  <si>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</si>
  <si>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</si>
  <si>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</si>
  <si>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</si>
  <si>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</si>
  <si>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</si>
  <si>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</si>
  <si>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</si>
  <si>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</si>
  <si>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</si>
  <si>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</si>
  <si>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</si>
  <si>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</si>
  <si>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</si>
  <si>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</si>
  <si>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</si>
  <si>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</si>
  <si>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</si>
  <si>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</si>
  <si>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</si>
  <si>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</si>
  <si>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</si>
  <si>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</si>
  <si>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</si>
  <si>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</si>
  <si>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</si>
  <si>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</si>
  <si>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</si>
  <si>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</si>
  <si>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</si>
  <si>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</si>
  <si>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</si>
  <si>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</si>
  <si>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</si>
  <si>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</si>
  <si>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</si>
  <si>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</si>
  <si>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</si>
  <si>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</si>
  <si>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</si>
  <si>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</si>
  <si>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</si>
  <si>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</si>
  <si>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</si>
  <si>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</si>
  <si>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</si>
  <si>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</si>
  <si>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</si>
  <si>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</si>
  <si>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</si>
  <si>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</si>
  <si>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</si>
  <si>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</si>
  <si>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</si>
  <si>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</si>
  <si>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</si>
  <si>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</si>
  <si>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</si>
  <si>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</si>
  <si>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</si>
  <si>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</si>
  <si>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</si>
  <si>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</si>
  <si>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</si>
  <si>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</si>
  <si>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</si>
  <si>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</si>
  <si>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</si>
  <si>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</si>
  <si>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</si>
  <si>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</si>
  <si>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</si>
  <si>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</si>
  <si>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</si>
  <si>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</si>
  <si>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</si>
  <si>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</si>
  <si>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</si>
  <si>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</si>
  <si>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</si>
  <si>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</si>
  <si>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</si>
  <si>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</si>
  <si>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</si>
  <si>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</si>
  <si>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</si>
  <si>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</si>
  <si>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</si>
  <si>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</si>
  <si>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</si>
  <si>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</si>
  <si>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</si>
  <si>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</si>
  <si>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</si>
  <si>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</si>
  <si>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</si>
  <si>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</si>
  <si>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</si>
  <si>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</si>
  <si>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</si>
  <si>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</si>
  <si>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</si>
  <si>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</si>
  <si>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</si>
  <si>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</si>
  <si>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</si>
  <si>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</si>
  <si>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</si>
  <si>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</si>
  <si>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</si>
  <si>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</si>
  <si>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</si>
  <si>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</si>
  <si>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</si>
  <si>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</si>
  <si>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</si>
  <si>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</si>
  <si>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</si>
  <si>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</si>
  <si>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</si>
  <si>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</si>
  <si>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</si>
  <si>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</si>
  <si>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</si>
  <si>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</si>
  <si>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</si>
  <si>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</si>
  <si>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</si>
  <si>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</si>
  <si>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</si>
  <si>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</si>
  <si>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</si>
  <si>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</si>
  <si>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</si>
  <si>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</si>
  <si>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</si>
  <si>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</si>
  <si>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</si>
  <si>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</si>
  <si>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</si>
  <si>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</si>
  <si>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</si>
  <si>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</si>
  <si>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</si>
  <si>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</si>
  <si>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</si>
  <si>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</si>
  <si>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</si>
  <si>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</si>
  <si>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</si>
  <si>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</si>
  <si>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</si>
  <si>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</si>
  <si>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</si>
  <si>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</si>
  <si>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</si>
  <si>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</si>
  <si>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</si>
  <si>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</si>
  <si>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</si>
  <si>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</si>
  <si>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</si>
  <si>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</si>
  <si>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</si>
  <si>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</si>
  <si>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</si>
  <si>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</si>
  <si>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</si>
  <si>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</si>
  <si>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</si>
  <si>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</si>
  <si>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</si>
  <si>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</si>
  <si>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</si>
  <si>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</si>
  <si>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</si>
  <si>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</si>
  <si>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</si>
  <si>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</si>
  <si>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</si>
  <si>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</si>
  <si>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</si>
  <si>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</si>
  <si>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</si>
  <si>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</si>
  <si>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</si>
  <si>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</si>
  <si>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</si>
  <si>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</si>
  <si>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</si>
  <si>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</si>
  <si>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</si>
  <si>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</si>
  <si>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</si>
  <si>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</si>
  <si>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</si>
  <si>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</si>
  <si>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</si>
  <si>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</si>
  <si>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</si>
  <si>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</si>
  <si>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</si>
  <si>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</si>
  <si>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</si>
  <si>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</si>
  <si>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</si>
  <si>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</si>
  <si>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</si>
  <si>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</si>
  <si>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</si>
  <si>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</si>
  <si>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</si>
  <si>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</si>
  <si>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</si>
  <si>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</si>
  <si>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</si>
  <si>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</si>
  <si>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</si>
  <si>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</si>
  <si>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</si>
  <si>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</si>
  <si>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</si>
  <si>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</si>
  <si>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</si>
  <si>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</si>
  <si>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</si>
  <si>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</si>
  <si>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</si>
  <si>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</si>
  <si>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</si>
  <si>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</si>
  <si>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</si>
  <si>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</si>
  <si>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</si>
  <si>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</si>
  <si>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</si>
  <si>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</si>
  <si>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</si>
  <si>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</si>
  <si>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</si>
  <si>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</si>
  <si>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</si>
  <si>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</si>
  <si>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</si>
  <si>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</si>
  <si>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</si>
  <si>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</si>
  <si>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</si>
  <si>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</si>
  <si>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</si>
  <si>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</si>
  <si>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</si>
  <si>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</si>
  <si>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</si>
  <si>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</si>
  <si>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</si>
  <si>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</si>
  <si>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</si>
  <si>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</si>
  <si>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</si>
  <si>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</si>
  <si>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</si>
  <si>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</si>
  <si>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</si>
  <si>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</si>
  <si>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</si>
  <si>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</si>
  <si>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</si>
  <si>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</si>
  <si>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</si>
  <si>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</si>
  <si>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</si>
  <si>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</si>
  <si>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</si>
  <si>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</si>
  <si>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</si>
  <si>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</si>
  <si>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</si>
  <si>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</si>
  <si>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</si>
  <si>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</si>
  <si>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</si>
  <si>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</si>
  <si>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</si>
  <si>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</si>
  <si>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</si>
  <si>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</si>
  <si>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</si>
  <si>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</si>
  <si>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</si>
  <si>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</si>
  <si>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</si>
  <si>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</si>
  <si>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</si>
  <si>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</si>
  <si>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</si>
  <si>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</si>
  <si>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</si>
  <si>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</si>
  <si>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</si>
  <si>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</si>
  <si>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</si>
  <si>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</si>
  <si>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</si>
  <si>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</si>
  <si>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</si>
  <si>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</si>
  <si>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</si>
  <si>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</si>
  <si>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</si>
  <si>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</si>
  <si>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</si>
  <si>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</si>
  <si>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</si>
  <si>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</si>
  <si>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</si>
  <si>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</si>
  <si>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</si>
  <si>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</si>
  <si>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</si>
  <si>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</si>
  <si>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</si>
  <si>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</si>
  <si>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</si>
  <si>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</si>
  <si>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</si>
  <si>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</si>
  <si>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</si>
  <si>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</si>
  <si>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</si>
  <si>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</si>
  <si>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</si>
  <si>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</si>
  <si>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</si>
  <si>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</si>
  <si>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</si>
  <si>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</si>
  <si>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</si>
  <si>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</si>
  <si>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</si>
  <si>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</si>
  <si>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</si>
  <si>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</si>
  <si>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</si>
  <si>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</si>
  <si>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</si>
  <si>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</si>
  <si>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</si>
  <si>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</si>
  <si>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</si>
  <si>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</si>
  <si>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</si>
  <si>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</si>
  <si>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</si>
  <si>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</si>
  <si>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</si>
  <si>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</si>
  <si>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</si>
  <si>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</si>
  <si>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</si>
  <si>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</si>
  <si>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</si>
  <si>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</si>
  <si>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</si>
  <si>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</si>
  <si>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</si>
  <si>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</si>
  <si>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</si>
  <si>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</si>
  <si>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</si>
  <si>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</si>
  <si>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</si>
  <si>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</si>
  <si>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</si>
  <si>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</si>
  <si>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</si>
  <si>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</si>
  <si>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</si>
  <si>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</si>
  <si>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</si>
  <si>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</si>
  <si>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</si>
  <si>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</si>
  <si>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</si>
  <si>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</si>
  <si>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</si>
  <si>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</si>
  <si>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</si>
  <si>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</si>
  <si>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</si>
  <si>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</si>
  <si>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</si>
  <si>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</si>
  <si>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</si>
  <si>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</si>
  <si>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</si>
  <si>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</si>
  <si>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</si>
  <si>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</si>
  <si>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</si>
  <si>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</si>
  <si>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</si>
  <si>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</si>
  <si>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</si>
  <si>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</si>
  <si>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</si>
  <si>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</si>
  <si>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</si>
  <si>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</si>
  <si>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</si>
  <si>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</si>
  <si>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</si>
  <si>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</si>
  <si>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</si>
  <si>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</si>
  <si>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</si>
  <si>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</si>
  <si>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</si>
  <si>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</si>
  <si>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</si>
  <si>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</si>
  <si>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</si>
  <si>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</si>
  <si>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</si>
  <si>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</si>
  <si>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</si>
  <si>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</si>
  <si>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</si>
  <si>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</si>
  <si>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</si>
  <si>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</si>
  <si>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</si>
  <si>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</si>
  <si>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</si>
  <si>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</si>
  <si>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</si>
  <si>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</si>
  <si>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</si>
  <si>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</si>
  <si>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</si>
  <si>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</si>
  <si>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</si>
  <si>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</si>
  <si>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</si>
  <si>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</si>
  <si>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</si>
  <si>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</si>
  <si>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</si>
  <si>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</si>
  <si>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</si>
  <si>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</si>
  <si>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</si>
  <si>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</si>
  <si>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</si>
  <si>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</si>
  <si>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</si>
  <si>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</si>
  <si>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</si>
  <si>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</si>
  <si>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</si>
  <si>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</si>
  <si>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</si>
  <si>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</si>
  <si>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</si>
  <si>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</si>
  <si>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</si>
  <si>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</si>
  <si>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</si>
  <si>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</si>
  <si>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</si>
  <si>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</si>
  <si>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</si>
  <si>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</si>
  <si>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</si>
  <si>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</si>
  <si>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</si>
  <si>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</si>
  <si>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</si>
  <si>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</si>
  <si>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</si>
  <si>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</si>
  <si>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</si>
  <si>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</si>
  <si>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</si>
  <si>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</si>
  <si>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</si>
  <si>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</si>
  <si>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</si>
  <si>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</si>
  <si>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</si>
  <si>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</si>
  <si>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</si>
  <si>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</si>
  <si>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</si>
  <si>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</si>
  <si>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</si>
  <si>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</si>
  <si>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</si>
  <si>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</si>
  <si>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</si>
  <si>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</si>
  <si>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</si>
  <si>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</si>
  <si>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</si>
  <si>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</si>
  <si>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</si>
  <si>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</si>
  <si>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</si>
  <si>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</si>
  <si>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</si>
  <si>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</si>
  <si>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</si>
  <si>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</si>
  <si>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</si>
  <si>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</si>
  <si>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</si>
  <si>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</si>
  <si>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</si>
  <si>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</si>
  <si>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</si>
  <si>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</si>
  <si>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</si>
  <si>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</si>
  <si>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</si>
  <si>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</si>
  <si>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</si>
  <si>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</si>
  <si>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</si>
  <si>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</si>
  <si>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</si>
  <si>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</si>
  <si>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</si>
  <si>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</si>
  <si>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</si>
  <si>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</si>
  <si>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</si>
  <si>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</si>
  <si>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</si>
  <si>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</si>
  <si>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</si>
  <si>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</si>
  <si>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</si>
  <si>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</si>
  <si>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</si>
  <si>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</si>
  <si>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</si>
  <si>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</si>
  <si>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</si>
  <si>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</si>
  <si>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</si>
  <si>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</si>
  <si>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</si>
  <si>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</si>
  <si>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</si>
  <si>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</si>
  <si>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</si>
  <si>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</si>
  <si>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</si>
  <si>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</si>
  <si>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</si>
  <si>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</si>
  <si>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</si>
  <si>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</si>
  <si>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</si>
  <si>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</si>
  <si>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</si>
  <si>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</si>
  <si>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</si>
  <si>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</si>
  <si>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</si>
  <si>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</si>
  <si>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</si>
  <si>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</si>
  <si>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</si>
  <si>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</si>
  <si>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</si>
  <si>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</si>
  <si>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</si>
  <si>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</si>
  <si>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</si>
  <si>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</si>
  <si>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</si>
  <si>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</si>
  <si>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</si>
  <si>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</si>
  <si>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</si>
  <si>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</si>
  <si>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</si>
  <si>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</si>
  <si>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</si>
  <si>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</si>
  <si>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</si>
  <si>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</si>
  <si>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</si>
  <si>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</si>
  <si>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</si>
  <si>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</si>
  <si>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</si>
  <si>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</si>
  <si>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</si>
  <si>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</si>
  <si>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</si>
  <si>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</si>
  <si>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</si>
  <si>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</si>
  <si>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</si>
  <si>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</si>
  <si>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</si>
  <si>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</si>
  <si>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</si>
  <si>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</si>
  <si>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</si>
  <si>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</si>
  <si>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</si>
  <si>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</si>
  <si>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</si>
  <si>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</si>
  <si>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</si>
  <si>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</si>
  <si>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</si>
  <si>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</si>
  <si>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</si>
  <si>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</si>
  <si>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</si>
  <si>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</si>
  <si>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</si>
  <si>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</si>
  <si>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</si>
  <si>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</si>
  <si>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</si>
  <si>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</si>
  <si>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</si>
  <si>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</si>
  <si>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</si>
  <si>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</si>
  <si>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</si>
  <si>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</si>
  <si>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</si>
  <si>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</si>
  <si>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</si>
  <si>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</si>
  <si>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</si>
  <si>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</si>
  <si>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</si>
  <si>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</si>
  <si>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</si>
  <si>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</si>
  <si>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</si>
  <si>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</si>
  <si>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</si>
  <si>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</si>
  <si>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</si>
  <si>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</si>
  <si>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</si>
  <si>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</si>
  <si>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</si>
  <si>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</si>
  <si>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</si>
  <si>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</si>
  <si>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</si>
  <si>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</si>
  <si>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</si>
  <si>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</si>
  <si>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</si>
  <si>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</si>
  <si>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</si>
  <si>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</si>
  <si>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</si>
  <si>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</si>
  <si>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</si>
  <si>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</si>
  <si>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</si>
  <si>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</si>
  <si>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</si>
  <si>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</si>
  <si>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</si>
  <si>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</si>
  <si>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</si>
  <si>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</si>
  <si>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</si>
  <si>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</si>
  <si>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</si>
  <si>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</si>
  <si>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</si>
  <si>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</si>
  <si>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</si>
  <si>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</si>
  <si>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</si>
  <si>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</si>
  <si>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</si>
  <si>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</si>
  <si>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</si>
  <si>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</si>
  <si>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</si>
  <si>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</si>
  <si>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</si>
  <si>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</si>
  <si>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</si>
  <si>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</si>
  <si>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</si>
  <si>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</si>
  <si>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</si>
  <si>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</si>
  <si>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</si>
  <si>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</si>
  <si>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</si>
  <si>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</si>
  <si>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</si>
  <si>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</si>
  <si>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</si>
  <si>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</si>
  <si>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</si>
  <si>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</si>
  <si>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</si>
  <si>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</si>
  <si>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</si>
  <si>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</si>
  <si>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</si>
  <si>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</si>
  <si>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</si>
  <si>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</si>
  <si>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</si>
  <si>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</si>
  <si>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</si>
  <si>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</si>
  <si>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</si>
  <si>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</si>
  <si>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</si>
  <si>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</si>
  <si>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</si>
  <si>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</si>
  <si>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</si>
  <si>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</si>
  <si>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</si>
  <si>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</si>
  <si>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</si>
  <si>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</si>
  <si>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</si>
  <si>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</si>
  <si>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</si>
  <si>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</si>
  <si>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</si>
  <si>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</si>
  <si>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</si>
  <si>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</si>
  <si>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</si>
  <si>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</si>
  <si>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</si>
  <si>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</si>
  <si>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</si>
  <si>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</si>
  <si>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</si>
  <si>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</si>
  <si>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</si>
  <si>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</si>
  <si>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</si>
  <si>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</si>
  <si>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</si>
  <si>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</si>
  <si>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</si>
  <si>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</si>
  <si>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</si>
  <si>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</si>
  <si>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</si>
  <si>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</si>
  <si>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</si>
  <si>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</si>
  <si>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</si>
  <si>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</si>
  <si>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</si>
  <si>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</si>
  <si>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</si>
  <si>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</si>
  <si>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</si>
  <si>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</si>
  <si>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</si>
  <si>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</si>
  <si>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</si>
  <si>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</si>
  <si>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</si>
  <si>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</si>
  <si>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</si>
  <si>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</si>
  <si>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</si>
  <si>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</si>
  <si>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</si>
  <si>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</si>
  <si>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</si>
  <si>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</si>
  <si>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</si>
  <si>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</si>
  <si>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</si>
  <si>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</si>
  <si>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</si>
  <si>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</si>
  <si>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</si>
  <si>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</si>
  <si>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</si>
  <si>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</si>
  <si>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</si>
  <si>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</si>
  <si>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</si>
  <si>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</si>
  <si>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</si>
  <si>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</si>
  <si>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</si>
  <si>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</si>
  <si>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</si>
  <si>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</si>
  <si>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</si>
  <si>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</si>
  <si>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</si>
  <si>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</si>
  <si>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</si>
  <si>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</si>
  <si>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</si>
  <si>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</si>
  <si>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</si>
  <si>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</si>
  <si>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</si>
  <si>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</si>
  <si>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</si>
  <si>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</si>
  <si>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</si>
  <si>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</si>
  <si>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</si>
  <si>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</si>
  <si>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</si>
  <si>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</si>
  <si>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</si>
  <si>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</si>
  <si>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</si>
  <si>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</si>
  <si>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</si>
  <si>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</si>
  <si>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</si>
  <si>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</si>
  <si>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</si>
  <si>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</si>
  <si>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</si>
  <si>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</si>
  <si>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</si>
  <si>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</si>
  <si>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</si>
  <si>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</si>
  <si>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</si>
  <si>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</si>
  <si>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</si>
  <si>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</si>
  <si>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</si>
  <si>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</si>
  <si>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</si>
  <si>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</si>
  <si>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</si>
  <si>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</si>
  <si>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</si>
  <si>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</si>
  <si>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</si>
  <si>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</si>
  <si>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</si>
  <si>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</si>
  <si>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</si>
  <si>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</si>
  <si>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</si>
  <si>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</si>
  <si>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</si>
  <si>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</si>
  <si>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</si>
  <si>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</si>
  <si>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</si>
  <si>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</si>
  <si>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</si>
  <si>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</si>
  <si>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</si>
  <si>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</si>
  <si>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</si>
  <si>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</si>
  <si>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</si>
  <si>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</si>
  <si>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</si>
  <si>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</si>
  <si>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</si>
  <si>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</si>
  <si>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</si>
  <si>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</si>
  <si>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</si>
  <si>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</si>
  <si>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</si>
  <si>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</si>
  <si>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</si>
  <si>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</si>
  <si>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</si>
  <si>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</si>
  <si>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</si>
  <si>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</si>
  <si>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</si>
  <si>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</si>
  <si>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</si>
  <si>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</si>
  <si>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</si>
  <si>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</si>
  <si>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</si>
  <si>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</si>
  <si>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</si>
  <si>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</si>
  <si>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</si>
  <si>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</si>
  <si>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</si>
  <si>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</si>
  <si>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</si>
  <si>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</si>
  <si>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</si>
  <si>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</si>
  <si>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</si>
  <si>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</si>
  <si>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</si>
  <si>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</si>
  <si>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</si>
  <si>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</si>
  <si>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</si>
  <si>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</si>
  <si>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</si>
  <si>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</si>
  <si>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</si>
  <si>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</si>
  <si>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</si>
  <si>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</si>
  <si>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</si>
  <si>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</si>
  <si>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</si>
  <si>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</si>
  <si>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</si>
  <si>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</si>
  <si>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</si>
  <si>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</si>
  <si>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</si>
  <si>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</si>
  <si>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</si>
  <si>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</si>
  <si>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</si>
  <si>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</si>
  <si>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</si>
  <si>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</si>
  <si>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</si>
  <si>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</si>
  <si>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</si>
  <si>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</si>
  <si>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</si>
  <si>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</si>
  <si>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</si>
  <si>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</si>
  <si>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</si>
  <si>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</si>
  <si>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</si>
  <si>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</si>
  <si>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</si>
  <si>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</si>
  <si>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</si>
  <si>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</si>
  <si>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</si>
  <si>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</si>
  <si>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</si>
  <si>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</si>
  <si>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</si>
  <si>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</si>
  <si>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</si>
  <si>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</si>
  <si>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</si>
  <si>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</si>
  <si>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</si>
  <si>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</si>
  <si>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</si>
  <si>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</si>
  <si>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</si>
  <si>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</si>
  <si>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</si>
  <si>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</si>
  <si>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</si>
  <si>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</si>
  <si>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</si>
  <si>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</si>
  <si>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</si>
  <si>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</si>
  <si>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</si>
  <si>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</si>
  <si>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</si>
  <si>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</si>
  <si>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</si>
  <si>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</si>
  <si>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</si>
  <si>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</si>
  <si>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</si>
  <si>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</si>
  <si>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</si>
  <si>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</si>
  <si>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</si>
  <si>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</si>
  <si>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</si>
  <si>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</si>
  <si>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</si>
  <si>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</si>
  <si>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</si>
  <si>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</si>
  <si>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</si>
  <si>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</si>
  <si>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</si>
  <si>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</si>
  <si>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</si>
  <si>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</si>
  <si>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</si>
  <si>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</si>
  <si>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</si>
  <si>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</si>
  <si>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</si>
  <si>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</si>
  <si>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</si>
  <si>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</si>
  <si>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</si>
  <si>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</si>
  <si>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</si>
  <si>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</si>
  <si>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</si>
  <si>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</si>
  <si>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</si>
  <si>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</si>
  <si>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</si>
  <si>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</si>
  <si>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</si>
  <si>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</si>
  <si>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</si>
  <si>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</si>
  <si>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</si>
  <si>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</si>
  <si>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</si>
  <si>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</si>
  <si>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</si>
  <si>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</si>
  <si>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</si>
  <si>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</si>
  <si>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</si>
  <si>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</si>
  <si>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</si>
  <si>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</si>
  <si>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</si>
  <si>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</si>
  <si>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</si>
  <si>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</si>
  <si>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</si>
  <si>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</si>
  <si>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</si>
  <si>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</si>
  <si>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</si>
  <si>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</si>
  <si>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</si>
  <si>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</si>
  <si>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</si>
  <si>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</si>
  <si>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</si>
  <si>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</si>
  <si>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</si>
  <si>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</si>
  <si>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</si>
  <si>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</si>
  <si>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</si>
  <si>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</si>
  <si>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</si>
  <si>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</si>
  <si>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</si>
  <si>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</si>
  <si>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</si>
  <si>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</si>
  <si>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</si>
  <si>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</si>
  <si>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</si>
  <si>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</si>
  <si>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</si>
  <si>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</si>
  <si>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</si>
  <si>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</si>
  <si>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</si>
  <si>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</si>
  <si>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</si>
  <si>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</si>
  <si>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</si>
  <si>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</si>
  <si>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</si>
  <si>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</si>
  <si>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</si>
  <si>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</si>
  <si>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</si>
  <si>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</si>
  <si>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</si>
  <si>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</si>
  <si>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</si>
  <si>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</si>
  <si>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</si>
  <si>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</si>
  <si>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</si>
  <si>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</si>
  <si>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</si>
  <si>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</si>
  <si>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</si>
  <si>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</si>
  <si>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</si>
  <si>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</si>
  <si>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</si>
  <si>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</si>
  <si>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</si>
  <si>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</si>
  <si>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</si>
  <si>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</si>
  <si>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</si>
  <si>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</si>
  <si>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</si>
  <si>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</si>
  <si>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</si>
  <si>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</si>
  <si>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</si>
  <si>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</si>
  <si>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</si>
  <si>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</si>
  <si>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</si>
  <si>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</si>
  <si>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</si>
  <si>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</si>
  <si>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</si>
  <si>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</si>
  <si>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</si>
  <si>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</si>
  <si>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</si>
  <si>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</si>
  <si>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</si>
  <si>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</si>
  <si>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</si>
  <si>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</si>
  <si>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</si>
  <si>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</si>
  <si>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</si>
  <si>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</si>
  <si>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</si>
  <si>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</si>
  <si>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</si>
  <si>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</si>
  <si>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</si>
  <si>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</si>
  <si>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</si>
  <si>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</si>
  <si>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</si>
  <si>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</si>
  <si>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</si>
  <si>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</si>
  <si>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</si>
  <si>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</si>
  <si>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</si>
  <si>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</si>
  <si>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</si>
  <si>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</si>
  <si>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</si>
  <si>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</si>
  <si>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</si>
  <si>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</si>
  <si>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</si>
  <si>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</si>
  <si>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</si>
  <si>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</si>
  <si>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</si>
  <si>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</si>
  <si>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</si>
  <si>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</si>
  <si>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</si>
  <si>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</si>
  <si>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</si>
  <si>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</si>
  <si>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</si>
  <si>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</si>
  <si>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</si>
  <si>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</si>
  <si>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</si>
  <si>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</si>
  <si>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</si>
  <si>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</si>
  <si>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</si>
  <si>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</si>
  <si>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</si>
  <si>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</si>
  <si>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</si>
  <si>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</si>
  <si>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</si>
  <si>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</si>
  <si>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</si>
  <si>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</si>
  <si>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</si>
  <si>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</si>
  <si>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</si>
  <si>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</si>
  <si>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</si>
  <si>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</si>
  <si>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</si>
  <si>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</si>
  <si>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</si>
  <si>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</si>
  <si>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</si>
  <si>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</si>
  <si>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</si>
  <si>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</si>
  <si>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</si>
  <si>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</si>
  <si>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</si>
  <si>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</si>
  <si>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</si>
  <si>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</si>
  <si>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</si>
  <si>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</si>
  <si>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</si>
  <si>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</si>
  <si>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</si>
  <si>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</si>
  <si>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</si>
  <si>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</si>
  <si>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</si>
  <si>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</si>
  <si>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</si>
  <si>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</si>
  <si>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</si>
  <si>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</si>
  <si>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</si>
  <si>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</si>
  <si>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</si>
  <si>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</si>
  <si>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</si>
  <si>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</si>
  <si>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</si>
  <si>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</si>
  <si>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</si>
  <si>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</si>
  <si>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</si>
  <si>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</si>
  <si>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</si>
  <si>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</si>
  <si>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</si>
  <si>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</si>
  <si>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</si>
  <si>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</si>
  <si>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</si>
  <si>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</si>
  <si>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</si>
  <si>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</si>
  <si>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</si>
  <si>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</si>
  <si>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</si>
  <si>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</si>
  <si>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</si>
  <si>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</si>
  <si>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</si>
  <si>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</si>
  <si>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</si>
  <si>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</si>
  <si>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</si>
  <si>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</si>
  <si>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</si>
  <si>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</si>
  <si>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</si>
  <si>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</si>
  <si>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</si>
  <si>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</si>
  <si>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</si>
  <si>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</si>
  <si>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</si>
  <si>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</si>
  <si>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</si>
  <si>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</si>
  <si>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</si>
  <si>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</si>
  <si>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</si>
  <si>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</si>
  <si>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</si>
  <si>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</si>
  <si>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</si>
  <si>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</si>
  <si>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</si>
  <si>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</si>
  <si>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</si>
  <si>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</si>
  <si>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</si>
  <si>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</si>
  <si>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</si>
  <si>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</si>
  <si>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</si>
  <si>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</si>
  <si>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</si>
  <si>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</si>
  <si>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</si>
  <si>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</si>
  <si>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</si>
  <si>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</si>
  <si>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</si>
  <si>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</si>
  <si>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</si>
  <si>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</si>
  <si>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</si>
  <si>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</si>
  <si>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</si>
  <si>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</si>
  <si>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</si>
  <si>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</si>
  <si>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</si>
  <si>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</si>
  <si>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</si>
  <si>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</si>
  <si>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</si>
  <si>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</si>
  <si>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</si>
  <si>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</si>
  <si>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</si>
  <si>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</si>
  <si>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</si>
  <si>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</si>
  <si>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</si>
  <si>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</si>
  <si>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</si>
  <si>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</si>
  <si>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</si>
  <si>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</si>
  <si>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</si>
  <si>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</si>
  <si>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</si>
  <si>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</si>
  <si>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</si>
  <si>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</si>
  <si>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</si>
  <si>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</si>
  <si>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</si>
  <si>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</si>
  <si>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</si>
  <si>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</si>
  <si>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</si>
  <si>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</si>
  <si>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</si>
  <si>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</si>
  <si>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</si>
  <si>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</si>
  <si>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</si>
  <si>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</si>
  <si>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</si>
  <si>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</si>
  <si>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</si>
  <si>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</si>
  <si>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</si>
  <si>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</si>
  <si>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</si>
  <si>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</si>
  <si>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</si>
  <si>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</si>
  <si>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</si>
  <si>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</si>
  <si>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</si>
  <si>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</si>
  <si>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</si>
  <si>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</si>
  <si>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</si>
  <si>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</si>
  <si>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</si>
  <si>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</si>
  <si>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</si>
  <si>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</si>
  <si>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</si>
  <si>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</si>
  <si>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</si>
  <si>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</si>
  <si>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</si>
  <si>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</si>
  <si>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</si>
  <si>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</si>
  <si>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</si>
  <si>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</si>
  <si>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</si>
  <si>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</si>
  <si>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</si>
  <si>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</si>
  <si>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</si>
  <si>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</si>
  <si>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</si>
  <si>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</si>
  <si>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</si>
  <si>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</si>
  <si>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</si>
  <si>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</si>
  <si>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</si>
  <si>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</si>
  <si>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</si>
  <si>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</si>
  <si>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</si>
  <si>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</si>
  <si>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</si>
  <si>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</si>
  <si>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</si>
  <si>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</si>
  <si>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</si>
  <si>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</si>
  <si>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</si>
  <si>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</si>
  <si>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</si>
  <si>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</si>
  <si>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</si>
  <si>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</si>
  <si>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</si>
  <si>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</si>
  <si>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</si>
  <si>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</si>
  <si>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</si>
  <si>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</si>
  <si>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</si>
  <si>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</si>
  <si>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</si>
  <si>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</si>
  <si>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</si>
  <si>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</si>
  <si>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</si>
  <si>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</si>
  <si>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</si>
  <si>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</si>
  <si>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</si>
  <si>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</si>
  <si>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</si>
  <si>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</si>
  <si>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</si>
  <si>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</si>
  <si>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</si>
  <si>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</si>
  <si>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</si>
  <si>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</si>
  <si>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</si>
  <si>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</si>
  <si>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</si>
  <si>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</si>
  <si>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</si>
  <si>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</si>
  <si>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</si>
  <si>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</si>
  <si>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</si>
  <si>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</si>
  <si>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</si>
  <si>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</si>
  <si>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</si>
  <si>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</si>
  <si>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</si>
  <si>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</si>
  <si>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</si>
  <si>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</si>
  <si>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</si>
  <si>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</si>
  <si>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</si>
  <si>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</si>
  <si>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</si>
  <si>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</si>
  <si>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</si>
  <si>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</si>
  <si>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</si>
  <si>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</si>
  <si>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</si>
  <si>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</si>
  <si>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</si>
  <si>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</si>
  <si>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</si>
  <si>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</si>
  <si>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</si>
  <si>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</si>
  <si>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</si>
  <si>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</si>
  <si>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</si>
  <si>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</si>
  <si>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</si>
  <si>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</si>
  <si>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</si>
  <si>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</si>
  <si>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</si>
  <si>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</si>
  <si>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</si>
  <si>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</si>
  <si>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</si>
  <si>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</si>
  <si>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</si>
  <si>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</si>
  <si>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</si>
  <si>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</si>
  <si>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</si>
  <si>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</si>
  <si>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</si>
  <si>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</si>
  <si>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</si>
  <si>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</si>
  <si>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</si>
  <si>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</si>
  <si>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</si>
  <si>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</si>
  <si>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</si>
  <si>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</si>
  <si>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</si>
  <si>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</si>
  <si>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</si>
  <si>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</si>
  <si>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</si>
  <si>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</si>
  <si>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</si>
  <si>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</si>
  <si>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</si>
  <si>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</si>
  <si>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</si>
  <si>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</si>
  <si>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</si>
  <si>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</si>
  <si>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</si>
  <si>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</si>
  <si>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</si>
  <si>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</si>
  <si>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</si>
  <si>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</si>
  <si>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</si>
  <si>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</si>
  <si>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</si>
  <si>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</si>
  <si>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</si>
  <si>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</si>
  <si>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</si>
  <si>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</si>
  <si>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</si>
  <si>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</si>
  <si>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</si>
  <si>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</si>
  <si>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</si>
  <si>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</si>
  <si>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</si>
  <si>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</si>
  <si>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</si>
  <si>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</si>
  <si>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</si>
  <si>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</si>
  <si>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</si>
  <si>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</si>
  <si>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</si>
  <si>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</si>
  <si>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</si>
  <si>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</si>
  <si>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</si>
  <si>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</si>
  <si>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</si>
  <si>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</si>
  <si>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</si>
  <si>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</si>
  <si>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</si>
  <si>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</si>
  <si>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</si>
  <si>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</si>
  <si>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</si>
  <si>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</si>
  <si>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</si>
  <si>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</si>
  <si>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</si>
  <si>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</si>
  <si>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</si>
  <si>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</si>
  <si>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</si>
  <si>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</si>
  <si>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</si>
  <si>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</si>
  <si>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</si>
  <si>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</si>
  <si>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</si>
  <si>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</si>
  <si>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</si>
  <si>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</si>
  <si>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</si>
  <si>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</si>
  <si>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</si>
  <si>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</si>
  <si>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</si>
  <si>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</si>
  <si>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</si>
  <si>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</si>
  <si>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</si>
  <si>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</si>
  <si>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</si>
  <si>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</si>
  <si>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</si>
  <si>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</si>
  <si>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</si>
  <si>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</si>
  <si>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</si>
  <si>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</si>
  <si>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</si>
  <si>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</si>
  <si>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</si>
  <si>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</si>
  <si>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</si>
  <si>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</si>
  <si>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</si>
  <si>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</si>
  <si>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</si>
  <si>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</si>
  <si>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</si>
  <si>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</si>
  <si>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</si>
  <si>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</si>
  <si>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</si>
  <si>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</si>
  <si>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</si>
  <si>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</si>
  <si>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</si>
  <si>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</si>
  <si>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</si>
  <si>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</si>
  <si>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</si>
  <si>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</si>
  <si>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</si>
  <si>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</si>
  <si>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</si>
  <si>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</si>
  <si>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</si>
  <si>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</si>
  <si>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</si>
  <si>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</si>
  <si>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</si>
  <si>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</si>
  <si>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</si>
  <si>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</si>
  <si>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</si>
  <si>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</si>
  <si>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</si>
  <si>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</si>
  <si>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</si>
  <si>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</si>
  <si>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</si>
  <si>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</si>
  <si>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</si>
  <si>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</si>
  <si>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</si>
  <si>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</si>
  <si>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</si>
  <si>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</si>
  <si>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</si>
  <si>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</si>
  <si>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</si>
  <si>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</si>
  <si>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</si>
  <si>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</si>
  <si>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</si>
  <si>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</si>
  <si>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</si>
  <si>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</si>
  <si>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</si>
  <si>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</si>
  <si>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</si>
  <si>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</si>
  <si>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</si>
  <si>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</si>
  <si>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</si>
  <si>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</si>
  <si>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</si>
  <si>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</si>
  <si>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</si>
  <si>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</si>
  <si>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</si>
  <si>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</si>
  <si>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</si>
  <si>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</si>
  <si>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</si>
  <si>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</si>
  <si>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</si>
  <si>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</si>
  <si>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</si>
  <si>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</si>
  <si>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</si>
  <si>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</si>
  <si>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</si>
  <si>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</si>
  <si>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</si>
  <si>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</si>
  <si>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</si>
  <si>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</si>
  <si>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</si>
  <si>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</si>
  <si>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</si>
  <si>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</si>
  <si>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</si>
  <si>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</si>
  <si>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</si>
  <si>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</si>
  <si>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</si>
  <si>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</si>
  <si>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</si>
  <si>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</si>
  <si>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</si>
  <si>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</si>
  <si>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</si>
  <si>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</si>
  <si>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</si>
  <si>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</si>
  <si>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</si>
  <si>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</si>
  <si>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</si>
  <si>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</si>
  <si>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</si>
  <si>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</si>
  <si>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</si>
  <si>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</si>
  <si>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</si>
  <si>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</si>
  <si>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</si>
  <si>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</si>
  <si>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</si>
  <si>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</si>
  <si>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</si>
  <si>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</si>
  <si>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</si>
  <si>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</si>
  <si>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</si>
  <si>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</si>
  <si>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</si>
  <si>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</si>
  <si>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</si>
  <si>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</si>
  <si>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</si>
  <si>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</si>
  <si>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</si>
  <si>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</si>
  <si>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</si>
  <si>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</si>
  <si>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</si>
  <si>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</si>
  <si>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</si>
  <si>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</si>
  <si>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</si>
  <si>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</si>
  <si>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</si>
  <si>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</si>
  <si>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</si>
  <si>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</si>
  <si>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</si>
  <si>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</si>
  <si>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</si>
  <si>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</si>
  <si>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</si>
  <si>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</si>
  <si>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</si>
  <si>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</si>
  <si>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</si>
  <si>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</si>
  <si>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</si>
  <si>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</si>
  <si>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</si>
  <si>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</si>
  <si>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</si>
  <si>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</si>
  <si>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</si>
  <si>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</si>
  <si>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</si>
  <si>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</si>
  <si>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</si>
  <si>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</si>
  <si>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</si>
  <si>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</si>
  <si>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</si>
  <si>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</si>
  <si>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</si>
  <si>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</si>
  <si>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</si>
  <si>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</si>
  <si>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</si>
  <si>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</si>
  <si>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</si>
  <si>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</si>
  <si>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</si>
  <si>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</si>
  <si>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</si>
  <si>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</si>
  <si>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</si>
  <si>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</si>
  <si>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</si>
  <si>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</si>
  <si>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</si>
  <si>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</si>
  <si>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</si>
  <si>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</si>
  <si>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</si>
  <si>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</si>
  <si>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</si>
  <si>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</si>
  <si>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</si>
  <si>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</si>
  <si>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</si>
  <si>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</si>
  <si>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</si>
  <si>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</si>
  <si>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</si>
  <si>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</si>
  <si>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</si>
  <si>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</si>
  <si>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</si>
  <si>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</si>
  <si>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</si>
  <si>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</si>
  <si>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</si>
  <si>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</si>
  <si>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</si>
  <si>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</si>
  <si>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</si>
  <si>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</si>
  <si>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</si>
  <si>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</si>
  <si>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</si>
  <si>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</si>
  <si>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</si>
  <si>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</si>
  <si>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</si>
  <si>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</si>
  <si>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</si>
  <si>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</si>
  <si>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</si>
  <si>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</si>
  <si>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</si>
  <si>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</si>
  <si>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</si>
  <si>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</si>
  <si>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</si>
  <si>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</si>
  <si>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</si>
  <si>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</si>
  <si>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</si>
  <si>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</si>
  <si>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</si>
  <si>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</si>
  <si>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</si>
  <si>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</si>
  <si>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</si>
  <si>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</si>
  <si>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</si>
  <si>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</si>
  <si>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</si>
  <si>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</si>
  <si>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</si>
  <si>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</si>
  <si>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</si>
  <si>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</si>
  <si>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</si>
  <si>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</si>
  <si>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</si>
  <si>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</si>
  <si>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</si>
  <si>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</si>
  <si>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</si>
  <si>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</si>
  <si>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</si>
  <si>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</si>
  <si>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</si>
  <si>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</si>
  <si>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</si>
  <si>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</si>
  <si>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</si>
  <si>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</si>
  <si>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</si>
  <si>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</si>
  <si>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</si>
  <si>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</si>
  <si>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</si>
  <si>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</si>
  <si>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</si>
  <si>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</si>
  <si>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</si>
  <si>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</si>
  <si>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</si>
  <si>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</si>
  <si>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</si>
  <si>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</si>
  <si>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</si>
  <si>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</si>
  <si>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</si>
  <si>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</si>
  <si>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</si>
  <si>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</si>
  <si>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</si>
  <si>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</si>
  <si>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</si>
  <si>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</si>
  <si>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</si>
  <si>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</si>
  <si>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</si>
  <si>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</si>
  <si>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</si>
  <si>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</si>
  <si>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</si>
  <si>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</si>
  <si>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</si>
  <si>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</si>
  <si>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</si>
  <si>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</si>
  <si>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</si>
  <si>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</si>
  <si>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</si>
  <si>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</si>
  <si>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</si>
  <si>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</si>
  <si>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</si>
  <si>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</si>
  <si>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</si>
  <si>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</si>
  <si>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</si>
  <si>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</si>
  <si>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</si>
  <si>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</si>
  <si>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</si>
  <si>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</si>
  <si>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</si>
  <si>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</si>
  <si>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</si>
  <si>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</si>
  <si>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</si>
  <si>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</si>
  <si>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</si>
  <si>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</si>
  <si>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</si>
  <si>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</si>
  <si>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</si>
  <si>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</si>
  <si>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</si>
  <si>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</si>
  <si>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</si>
  <si>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</si>
  <si>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</si>
  <si>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</si>
  <si>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</si>
  <si>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</si>
  <si>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</si>
  <si>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</si>
  <si>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</si>
  <si>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</si>
  <si>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</si>
  <si>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</si>
  <si>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</si>
  <si>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</si>
  <si>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</si>
  <si>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</si>
  <si>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</si>
  <si>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</si>
  <si>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</si>
  <si>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</si>
  <si>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</si>
  <si>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</si>
  <si>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</si>
  <si>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</si>
  <si>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</si>
  <si>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</si>
  <si>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</si>
  <si>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</si>
  <si>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</si>
  <si>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</si>
  <si>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</si>
  <si>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</si>
  <si>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</si>
  <si>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</si>
  <si>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</si>
  <si>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</si>
  <si>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</si>
  <si>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</si>
  <si>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</si>
  <si>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</si>
  <si>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</si>
  <si>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</si>
  <si>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</si>
  <si>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</si>
  <si>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</si>
  <si>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</si>
  <si>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</si>
  <si>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</si>
  <si>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</si>
  <si>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</si>
  <si>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</si>
  <si>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</si>
  <si>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</si>
  <si>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</si>
  <si>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</si>
  <si>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</si>
  <si>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</si>
  <si>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</si>
  <si>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</si>
  <si>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</si>
  <si>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</si>
  <si>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</si>
  <si>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</si>
  <si>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</si>
  <si>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</si>
  <si>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</si>
  <si>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</si>
  <si>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</si>
  <si>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</si>
  <si>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</si>
  <si>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</si>
  <si>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</si>
  <si>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</si>
  <si>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</si>
  <si>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</si>
  <si>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</si>
  <si>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</si>
  <si>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</si>
  <si>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</si>
  <si>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</si>
  <si>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</si>
  <si>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</si>
  <si>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</si>
  <si>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</si>
  <si>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</si>
  <si>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</si>
  <si>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</si>
  <si>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</si>
  <si>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</si>
  <si>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</si>
  <si>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</si>
  <si>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</si>
  <si>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</si>
  <si>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</si>
  <si>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</si>
  <si>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</si>
  <si>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</si>
  <si>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</si>
  <si>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</si>
  <si>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</si>
  <si>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</si>
  <si>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</si>
  <si>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</si>
  <si>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</si>
  <si>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</si>
  <si>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</si>
  <si>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</si>
  <si>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</si>
  <si>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</si>
  <si>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</si>
  <si>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</si>
  <si>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</si>
  <si>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</si>
  <si>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</si>
  <si>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</si>
  <si>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</si>
  <si>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</si>
  <si>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</si>
  <si>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</si>
  <si>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</si>
  <si>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</si>
  <si>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</si>
  <si>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</si>
  <si>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</si>
  <si>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</si>
  <si>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</si>
  <si>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</si>
  <si>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</si>
  <si>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</si>
  <si>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</si>
  <si>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</si>
  <si>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</si>
  <si>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</si>
  <si>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</si>
  <si>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</si>
  <si>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</si>
  <si>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</si>
  <si>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</si>
  <si>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</si>
  <si>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</si>
  <si>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</si>
  <si>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</si>
  <si>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</si>
  <si>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</si>
  <si>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</si>
  <si>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</si>
  <si>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</si>
  <si>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</si>
  <si>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</si>
  <si>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</si>
  <si>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</si>
  <si>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</si>
  <si>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</si>
  <si>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</si>
  <si>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</si>
  <si>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</si>
  <si>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</si>
  <si>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</si>
  <si>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</si>
  <si>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</si>
  <si>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</si>
  <si>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</si>
  <si>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</si>
  <si>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</si>
  <si>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</si>
  <si>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</si>
  <si>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</si>
  <si>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</si>
  <si>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</si>
  <si>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</si>
  <si>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</si>
  <si>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</si>
  <si>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</si>
  <si>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</si>
  <si>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</si>
  <si>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</si>
  <si>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</si>
  <si>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</si>
  <si>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</si>
  <si>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</si>
  <si>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</si>
  <si>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</si>
  <si>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</si>
  <si>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</si>
  <si>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</si>
  <si>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</si>
  <si>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</si>
  <si>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</si>
  <si>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</si>
  <si>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</si>
  <si>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</si>
  <si>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</si>
  <si>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</si>
  <si>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</si>
  <si>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</si>
  <si>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</si>
  <si>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</si>
  <si>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</si>
  <si>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</si>
  <si>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</si>
  <si>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</si>
  <si>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</si>
  <si>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</si>
  <si>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</si>
  <si>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</si>
  <si>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</si>
  <si>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</si>
  <si>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</si>
  <si>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</si>
  <si>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</si>
  <si>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</si>
  <si>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</si>
  <si>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</si>
  <si>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</si>
  <si>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</si>
  <si>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</si>
  <si>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</si>
  <si>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</si>
  <si>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</si>
  <si>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</si>
  <si>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</si>
  <si>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</si>
  <si>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</si>
  <si>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</si>
  <si>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</si>
  <si>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</si>
  <si>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</si>
  <si>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</si>
  <si>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</si>
  <si>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</si>
  <si>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</si>
  <si>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</si>
  <si>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</si>
  <si>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</si>
  <si>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</si>
  <si>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</si>
  <si>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</si>
  <si>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</si>
  <si>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</si>
  <si>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</si>
  <si>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</si>
  <si>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</si>
  <si>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</si>
  <si>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</si>
  <si>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</si>
  <si>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</si>
  <si>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</si>
  <si>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</si>
  <si>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</si>
  <si>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</si>
  <si>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</si>
  <si>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</si>
  <si>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</si>
  <si>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</si>
  <si>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</si>
  <si>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</si>
  <si>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</si>
  <si>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</si>
  <si>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</si>
  <si>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</si>
  <si>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</si>
  <si>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</si>
  <si>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</si>
  <si>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</si>
  <si>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</si>
  <si>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</si>
  <si>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</si>
  <si>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</si>
  <si>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</si>
  <si>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</si>
  <si>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</si>
  <si>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</si>
  <si>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</si>
  <si>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</si>
  <si>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</si>
  <si>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</si>
  <si>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</si>
  <si>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</si>
  <si>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</si>
  <si>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</si>
  <si>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</si>
  <si>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</si>
  <si>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</si>
  <si>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</si>
  <si>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</si>
  <si>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</si>
  <si>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</si>
  <si>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</si>
  <si>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</si>
  <si>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</si>
  <si>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</si>
  <si>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</si>
  <si>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</si>
  <si>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</si>
  <si>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</si>
  <si>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</si>
  <si>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</si>
  <si>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</si>
  <si>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</si>
  <si>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</si>
  <si>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</si>
  <si>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</si>
  <si>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</si>
  <si>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</si>
  <si>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</si>
  <si>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</si>
  <si>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</si>
  <si>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</si>
  <si>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</si>
  <si>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</si>
  <si>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</si>
  <si>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</si>
  <si>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</si>
  <si>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</si>
  <si>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</si>
  <si>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</si>
  <si>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</si>
  <si>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</si>
  <si>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</si>
  <si>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</si>
  <si>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</si>
  <si>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</si>
  <si>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</si>
  <si>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</si>
  <si>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</si>
  <si>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</si>
  <si>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</si>
  <si>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</si>
  <si>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</si>
  <si>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</si>
  <si>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</si>
  <si>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</si>
  <si>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</si>
  <si>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</si>
  <si>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</si>
  <si>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</si>
  <si>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</si>
  <si>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</si>
  <si>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</si>
  <si>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</si>
  <si>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</si>
  <si>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</si>
  <si>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</si>
  <si>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</si>
  <si>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</si>
  <si>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</si>
  <si>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</si>
  <si>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</si>
  <si>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</si>
  <si>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</si>
  <si>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</si>
  <si>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</si>
  <si>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</si>
  <si>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</si>
  <si>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</si>
  <si>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</si>
  <si>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</si>
  <si>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</si>
  <si>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</si>
  <si>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</si>
  <si>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</si>
  <si>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</si>
  <si>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</si>
  <si>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</si>
  <si>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</si>
  <si>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</si>
  <si>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</si>
  <si>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</si>
  <si>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</si>
  <si>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</si>
  <si>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</si>
  <si>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</si>
  <si>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</si>
  <si>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</si>
  <si>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</si>
  <si>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</si>
  <si>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</si>
  <si>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</si>
  <si>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</si>
  <si>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</si>
  <si>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</si>
  <si>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</si>
  <si>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</si>
  <si>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</si>
  <si>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</si>
  <si>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</si>
  <si>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</si>
  <si>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</si>
  <si>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</si>
  <si>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</si>
  <si>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</si>
  <si>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</si>
  <si>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</si>
  <si>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</si>
  <si>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</si>
  <si>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</si>
  <si>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</si>
  <si>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</si>
  <si>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</si>
  <si>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</si>
  <si>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</si>
  <si>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</si>
  <si>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</si>
  <si>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</si>
  <si>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</si>
  <si>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</si>
  <si>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</si>
  <si>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</si>
  <si>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</si>
  <si>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</si>
  <si>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</si>
  <si>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</si>
  <si>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</si>
  <si>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</si>
  <si>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</si>
  <si>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</si>
  <si>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</si>
  <si>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</si>
  <si>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</si>
  <si>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</si>
  <si>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</si>
  <si>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</si>
  <si>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</si>
  <si>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</si>
  <si>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</si>
  <si>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</si>
  <si>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</si>
  <si>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</si>
  <si>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</si>
  <si>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</si>
  <si>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</si>
  <si>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</si>
  <si>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</si>
  <si>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</si>
  <si>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</si>
  <si>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</si>
  <si>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</si>
  <si>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</si>
  <si>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</si>
  <si>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</si>
  <si>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</si>
  <si>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</si>
  <si>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</si>
  <si>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</si>
  <si>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</si>
  <si>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</si>
  <si>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</si>
  <si>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</si>
  <si>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</si>
  <si>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</si>
  <si>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</si>
  <si>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</si>
  <si>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</si>
  <si>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</si>
  <si>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</si>
  <si>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</si>
  <si>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</si>
  <si>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</si>
  <si>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</si>
  <si>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</si>
  <si>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</si>
  <si>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</si>
  <si>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</si>
  <si>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</si>
  <si>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</si>
  <si>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</si>
  <si>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</si>
  <si>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</si>
  <si>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</si>
  <si>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</si>
  <si>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</si>
  <si>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</si>
  <si>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</si>
  <si>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</si>
  <si>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</si>
  <si>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</si>
  <si>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</si>
  <si>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</si>
  <si>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</si>
  <si>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</si>
  <si>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</si>
  <si>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</si>
  <si>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</si>
  <si>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</si>
  <si>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</si>
  <si>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</si>
  <si>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</si>
  <si>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</si>
  <si>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</si>
  <si>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</si>
  <si>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</si>
  <si>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</si>
  <si>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</si>
  <si>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</si>
  <si>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</si>
  <si>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</si>
  <si>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</si>
  <si>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</si>
  <si>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</si>
  <si>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</si>
  <si>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</si>
  <si>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</si>
  <si>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</si>
  <si>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</si>
  <si>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</si>
  <si>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</si>
  <si>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</si>
  <si>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</si>
  <si>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</si>
  <si>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</si>
  <si>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</si>
  <si>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</si>
  <si>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</si>
  <si>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</si>
  <si>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</si>
  <si>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</si>
  <si>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</si>
  <si>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</si>
  <si>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</si>
  <si>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</si>
  <si>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</si>
  <si>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</si>
  <si>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</si>
  <si>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</si>
  <si>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</si>
  <si>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</si>
  <si>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</si>
  <si>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</si>
  <si>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</si>
  <si>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</si>
  <si>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</si>
  <si>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</si>
  <si>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</si>
  <si>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</si>
  <si>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</si>
  <si>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</si>
  <si>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</si>
  <si>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</si>
  <si>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</si>
  <si>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</si>
  <si>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</si>
  <si>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</si>
  <si>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</si>
  <si>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</si>
  <si>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</si>
  <si>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</si>
  <si>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</si>
  <si>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</si>
  <si>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</si>
  <si>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</si>
  <si>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</si>
  <si>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</si>
  <si>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</si>
  <si>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</si>
  <si>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</si>
  <si>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</si>
  <si>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</si>
  <si>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</si>
  <si>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</si>
  <si>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</si>
  <si>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</si>
  <si>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</si>
  <si>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</si>
  <si>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</si>
  <si>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</si>
  <si>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</si>
  <si>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</si>
  <si>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</si>
  <si>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</si>
  <si>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</si>
  <si>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</si>
  <si>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</si>
  <si>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</si>
  <si>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</si>
  <si>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</si>
  <si>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</si>
  <si>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</si>
  <si>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</si>
  <si>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</si>
  <si>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</si>
  <si>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</si>
  <si>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</si>
  <si>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</si>
  <si>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</si>
  <si>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</si>
  <si>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</si>
  <si>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</si>
  <si>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</si>
  <si>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</si>
  <si>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</si>
  <si>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</si>
  <si>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</si>
  <si>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</si>
  <si>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</si>
  <si>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</si>
  <si>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</si>
  <si>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</si>
  <si>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</si>
  <si>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</si>
  <si>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</si>
  <si>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</si>
  <si>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</si>
  <si>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</si>
  <si>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</si>
  <si>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</si>
  <si>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</si>
  <si>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</si>
  <si>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</si>
  <si>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</si>
  <si>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</si>
  <si>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</si>
  <si>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</si>
  <si>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</si>
  <si>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</si>
  <si>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</si>
  <si>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</si>
  <si>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</si>
  <si>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</si>
  <si>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</si>
  <si>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</si>
  <si>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</si>
  <si>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</si>
  <si>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</si>
  <si>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</si>
  <si>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</si>
  <si>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</si>
  <si>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</si>
  <si>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</si>
  <si>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</si>
  <si>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</si>
  <si>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</si>
  <si>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</si>
  <si>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</si>
  <si>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</si>
  <si>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</si>
  <si>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</si>
  <si>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</si>
  <si>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</si>
  <si>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</si>
  <si>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</si>
  <si>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</si>
  <si>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</si>
  <si>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</si>
  <si>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</si>
  <si>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</si>
  <si>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</si>
  <si>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</si>
  <si>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</si>
  <si>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</si>
  <si>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</si>
  <si>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</si>
  <si>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</si>
  <si>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</si>
  <si>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</si>
  <si>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</si>
  <si>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</si>
  <si>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</si>
  <si>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</si>
  <si>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</si>
  <si>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</si>
  <si>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</si>
  <si>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</si>
  <si>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</si>
  <si>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</si>
  <si>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</si>
  <si>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</si>
  <si>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</si>
  <si>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</si>
  <si>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</si>
  <si>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</si>
  <si>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</si>
  <si>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</si>
  <si>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</si>
  <si>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</si>
  <si>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</si>
  <si>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</si>
  <si>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</si>
  <si>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</si>
  <si>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</si>
  <si>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</si>
  <si>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</si>
  <si>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</si>
  <si>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</si>
  <si>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</si>
  <si>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</si>
  <si>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</si>
  <si>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</si>
  <si>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</si>
  <si>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</si>
  <si>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</si>
  <si>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</si>
  <si>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</si>
  <si>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</si>
  <si>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</si>
  <si>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</si>
  <si>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</si>
  <si>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</si>
  <si>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</si>
  <si>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</si>
  <si>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</si>
  <si>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</si>
  <si>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</si>
  <si>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</si>
  <si>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</si>
  <si>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</si>
  <si>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</si>
  <si>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</si>
  <si>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</si>
  <si>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</si>
  <si>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</si>
  <si>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</si>
  <si>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</si>
  <si>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</si>
  <si>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</si>
  <si>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</si>
  <si>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</si>
  <si>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</si>
  <si>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</si>
  <si>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</si>
  <si>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</si>
  <si>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</si>
  <si>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</si>
  <si>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</si>
  <si>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</si>
  <si>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</si>
  <si>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</si>
  <si>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</si>
  <si>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</si>
  <si>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</si>
  <si>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</si>
  <si>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</si>
  <si>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</si>
  <si>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</si>
  <si>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</si>
  <si>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</si>
  <si>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</si>
  <si>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</si>
  <si>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</si>
  <si>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</si>
  <si>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</si>
  <si>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</si>
  <si>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</si>
  <si>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</si>
  <si>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</si>
  <si>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</si>
  <si>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</si>
  <si>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</si>
  <si>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</si>
  <si>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</si>
  <si>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</si>
  <si>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</si>
  <si>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</si>
  <si>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</si>
  <si>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</si>
  <si>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</si>
  <si>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</si>
  <si>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</si>
  <si>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</si>
  <si>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</si>
  <si>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</si>
  <si>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</si>
  <si>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</si>
  <si>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</si>
  <si>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</si>
  <si>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</si>
  <si>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</si>
  <si>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</si>
  <si>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</si>
  <si>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</si>
  <si>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</si>
  <si>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</si>
  <si>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</si>
  <si>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</si>
  <si>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</si>
  <si>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</si>
  <si>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</si>
  <si>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</si>
  <si>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</si>
  <si>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</si>
  <si>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</si>
  <si>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</si>
  <si>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</si>
  <si>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</si>
  <si>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</si>
  <si>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</si>
  <si>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</si>
  <si>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</si>
  <si>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</si>
  <si>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</si>
  <si>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</si>
  <si>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</si>
  <si>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</si>
  <si>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</si>
  <si>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</si>
  <si>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</si>
  <si>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</si>
  <si>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</si>
  <si>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</si>
  <si>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</si>
  <si>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</si>
  <si>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</si>
  <si>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</si>
  <si>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</si>
  <si>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</si>
  <si>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</si>
  <si>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</si>
  <si>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</si>
  <si>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</si>
  <si>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</si>
  <si>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</si>
  <si>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</si>
  <si>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</si>
  <si>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</si>
  <si>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</si>
  <si>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</si>
  <si>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</si>
  <si>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</si>
  <si>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</si>
  <si>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</si>
  <si>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</si>
  <si>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</si>
  <si>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</si>
  <si>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</si>
  <si>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</si>
  <si>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</si>
  <si>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</si>
  <si>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</si>
  <si>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</si>
  <si>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</si>
  <si>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</si>
  <si>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</si>
  <si>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</si>
  <si>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</si>
  <si>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</si>
  <si>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</si>
  <si>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</si>
  <si>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</si>
  <si>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</si>
  <si>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</si>
  <si>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</si>
  <si>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</si>
  <si>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</si>
  <si>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</si>
  <si>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</si>
  <si>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</si>
  <si>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</si>
  <si>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</si>
  <si>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</si>
  <si>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</si>
  <si>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</si>
  <si>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</si>
  <si>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</si>
  <si>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</si>
  <si>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</si>
  <si>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</si>
  <si>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</si>
  <si>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</si>
  <si>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</si>
  <si>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</si>
  <si>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</si>
  <si>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</si>
  <si>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</si>
  <si>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</si>
  <si>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</si>
  <si>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</si>
  <si>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</si>
  <si>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</si>
  <si>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</si>
  <si>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</si>
  <si>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</si>
  <si>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</si>
  <si>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</si>
  <si>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</si>
  <si>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</si>
  <si>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</si>
  <si>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</si>
  <si>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</si>
  <si>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</si>
  <si>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</si>
  <si>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</si>
  <si>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</si>
  <si>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</si>
  <si>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</si>
  <si>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</si>
  <si>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</si>
  <si>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</si>
  <si>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</si>
  <si>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</si>
  <si>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</si>
  <si>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</si>
  <si>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</si>
  <si>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</si>
  <si>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</si>
  <si>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</si>
  <si>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</si>
  <si>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</si>
  <si>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</si>
  <si>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</si>
  <si>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</si>
  <si>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</si>
  <si>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</si>
  <si>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</si>
  <si>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</si>
  <si>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</si>
  <si>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</si>
  <si>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</si>
  <si>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</si>
  <si>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</si>
  <si>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</si>
  <si>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</si>
  <si>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</si>
  <si>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</si>
  <si>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</si>
  <si>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</si>
  <si>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</si>
  <si>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</si>
  <si>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</si>
  <si>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</si>
  <si>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</si>
  <si>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</si>
  <si>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</si>
  <si>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</si>
  <si>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</si>
  <si>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</si>
  <si>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</si>
  <si>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</si>
  <si>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</si>
  <si>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</si>
  <si>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</si>
  <si>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</si>
  <si>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</si>
  <si>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</si>
  <si>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</si>
  <si>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</si>
  <si>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</si>
  <si>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</si>
  <si>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</si>
  <si>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</si>
  <si>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</si>
  <si>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</si>
  <si>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</si>
  <si>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</si>
  <si>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</si>
  <si>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</si>
  <si>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</si>
  <si>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</si>
  <si>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</si>
  <si>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</si>
  <si>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</si>
  <si>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</si>
  <si>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</si>
  <si>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</si>
  <si>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</si>
  <si>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</si>
  <si>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</si>
  <si>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</si>
  <si>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</si>
  <si>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</si>
  <si>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</si>
  <si>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</si>
  <si>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</si>
  <si>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</si>
  <si>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</si>
  <si>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</si>
  <si>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</si>
  <si>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</si>
  <si>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</si>
  <si>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</si>
  <si>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</si>
  <si>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</si>
  <si>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</si>
  <si>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</si>
  <si>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</si>
  <si>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</si>
  <si>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</si>
  <si>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</si>
  <si>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</si>
  <si>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</si>
  <si>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</si>
  <si>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</si>
  <si>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</si>
  <si>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</si>
  <si>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</si>
  <si>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</si>
  <si>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</si>
  <si>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</si>
  <si>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</si>
  <si>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</si>
  <si>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</si>
  <si>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</si>
  <si>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</si>
  <si>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</si>
  <si>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</si>
  <si>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</si>
  <si>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</si>
  <si>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</si>
  <si>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</si>
  <si>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</si>
  <si>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</si>
  <si>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</si>
  <si>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</si>
  <si>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</si>
  <si>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</si>
  <si>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</si>
  <si>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</si>
  <si>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</si>
  <si>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</si>
  <si>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</si>
  <si>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</si>
  <si>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</si>
  <si>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</si>
  <si>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</si>
  <si>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</si>
  <si>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</si>
  <si>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</si>
  <si>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</si>
  <si>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</si>
  <si>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</si>
  <si>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</si>
  <si>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</si>
  <si>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</si>
  <si>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</si>
  <si>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</si>
  <si>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</si>
  <si>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</si>
  <si>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</si>
  <si>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</si>
  <si>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</si>
  <si>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</si>
  <si>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</si>
  <si>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</si>
  <si>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</si>
  <si>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</si>
  <si>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</si>
  <si>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</si>
  <si>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</si>
  <si>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</si>
  <si>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</si>
  <si>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</si>
  <si>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</si>
  <si>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</si>
  <si>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</si>
  <si>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</si>
  <si>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</si>
  <si>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</si>
  <si>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</si>
  <si>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</si>
  <si>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</si>
  <si>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</si>
  <si>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</si>
  <si>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</si>
  <si>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</si>
  <si>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</si>
  <si>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</si>
  <si>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</si>
  <si>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</si>
  <si>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</si>
  <si>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</si>
  <si>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</si>
  <si>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</si>
  <si>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</si>
  <si>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</si>
  <si>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</si>
  <si>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</si>
  <si>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</si>
  <si>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</si>
  <si>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</si>
  <si>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</si>
  <si>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</si>
  <si>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</si>
  <si>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</si>
  <si>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</si>
  <si>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</si>
  <si>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</si>
  <si>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</si>
  <si>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</si>
  <si>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</si>
  <si>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</si>
  <si>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</si>
  <si>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</si>
  <si>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</si>
  <si>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</si>
  <si>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</si>
  <si>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</si>
  <si>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</si>
  <si>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</si>
  <si>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</si>
  <si>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</si>
  <si>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</si>
  <si>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</si>
  <si>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</si>
  <si>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</si>
  <si>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</si>
  <si>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</si>
  <si>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</si>
  <si>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</si>
  <si>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</si>
  <si>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</si>
  <si>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</si>
  <si>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</si>
  <si>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</si>
  <si>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</si>
  <si>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</si>
  <si>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</si>
  <si>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</si>
  <si>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</si>
  <si>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</si>
  <si>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</si>
  <si>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</si>
  <si>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</si>
  <si>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</si>
  <si>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</si>
  <si>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</si>
  <si>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</si>
  <si>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</si>
  <si>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</si>
  <si>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</si>
  <si>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</si>
  <si>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</si>
  <si>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</si>
  <si>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</si>
  <si>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</si>
  <si>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</si>
  <si>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</si>
  <si>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</si>
  <si>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</si>
  <si>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</si>
  <si>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</si>
  <si>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</si>
  <si>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</si>
  <si>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</si>
  <si>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</si>
  <si>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</si>
  <si>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</si>
  <si>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</si>
  <si>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</si>
  <si>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</si>
  <si>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</si>
  <si>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</si>
  <si>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</si>
  <si>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</si>
  <si>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</si>
  <si>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</si>
  <si>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</si>
  <si>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</si>
  <si>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</si>
  <si>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</si>
  <si>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</si>
  <si>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</si>
  <si>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</si>
  <si>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</si>
  <si>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</si>
  <si>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</si>
  <si>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</si>
  <si>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</si>
  <si>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</si>
  <si>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</si>
  <si>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</si>
  <si>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</si>
  <si>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</si>
  <si>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</si>
  <si>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</si>
  <si>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</si>
  <si>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</si>
  <si>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</si>
  <si>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</si>
  <si>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</si>
  <si>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</si>
  <si>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</si>
  <si>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</si>
  <si>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</si>
  <si>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</si>
  <si>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</si>
  <si>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</si>
  <si>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</si>
  <si>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</si>
  <si>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</si>
  <si>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</si>
  <si>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</si>
  <si>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</si>
  <si>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</si>
  <si>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</si>
  <si>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</si>
  <si>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</si>
  <si>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</si>
  <si>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</si>
  <si>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</si>
  <si>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</si>
  <si>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</si>
  <si>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</si>
  <si>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</si>
  <si>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</si>
  <si>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</si>
  <si>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</si>
  <si>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</si>
  <si>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</si>
  <si>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</si>
  <si>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</si>
  <si>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</si>
  <si>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</si>
  <si>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</si>
  <si>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</si>
  <si>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</si>
  <si>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</si>
  <si>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</si>
  <si>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</si>
  <si>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</si>
  <si>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</si>
  <si>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</si>
  <si>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</si>
  <si>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</si>
  <si>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</si>
  <si>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</si>
  <si>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</si>
  <si>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</si>
  <si>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</si>
  <si>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</si>
  <si>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</si>
  <si>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</si>
  <si>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</si>
  <si>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</si>
  <si>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</si>
  <si>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</si>
  <si>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</si>
  <si>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</si>
  <si>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</si>
  <si>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</si>
  <si>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</si>
  <si>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</si>
  <si>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</si>
  <si>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</si>
  <si>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</si>
  <si>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</si>
  <si>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</si>
  <si>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</si>
  <si>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</si>
  <si>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</si>
  <si>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</si>
  <si>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</si>
  <si>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</si>
  <si>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</si>
  <si>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</si>
  <si>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</si>
  <si>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</si>
  <si>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</si>
  <si>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</si>
  <si>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</si>
  <si>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</si>
  <si>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</si>
  <si>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</si>
  <si>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</si>
  <si>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</si>
  <si>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</si>
  <si>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</si>
  <si>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</si>
  <si>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</si>
  <si>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</si>
  <si>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</si>
  <si>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</si>
  <si>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</si>
  <si>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</si>
  <si>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</si>
  <si>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</si>
  <si>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</si>
  <si>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</si>
  <si>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</si>
  <si>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</si>
  <si>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</si>
  <si>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</si>
  <si>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</si>
  <si>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</si>
  <si>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</si>
  <si>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</si>
  <si>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</si>
  <si>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</si>
  <si>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</si>
  <si>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</si>
  <si>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</si>
  <si>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</si>
  <si>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</si>
  <si>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</si>
  <si>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</si>
  <si>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</si>
  <si>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</si>
  <si>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</si>
  <si>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</si>
  <si>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</si>
  <si>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</si>
  <si>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</si>
  <si>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</si>
  <si>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</si>
  <si>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</si>
  <si>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</si>
  <si>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</si>
  <si>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</si>
  <si>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</si>
  <si>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</si>
  <si>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</si>
  <si>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</si>
  <si>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</si>
  <si>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</si>
  <si>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</si>
  <si>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</si>
  <si>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</si>
  <si>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</si>
  <si>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</si>
  <si>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</si>
  <si>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</si>
  <si>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</si>
  <si>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</si>
  <si>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</si>
  <si>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</si>
  <si>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</si>
  <si>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</si>
  <si>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</si>
  <si>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</si>
  <si>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</si>
  <si>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</si>
  <si>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</si>
  <si>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</si>
  <si>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</si>
  <si>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</si>
  <si>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</si>
  <si>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</si>
  <si>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</si>
  <si>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</si>
  <si>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</si>
  <si>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</si>
  <si>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</si>
  <si>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</si>
  <si>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</si>
  <si>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</si>
  <si>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</si>
  <si>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</si>
  <si>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</si>
  <si>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</si>
  <si>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</si>
  <si>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</si>
  <si>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</si>
  <si>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</si>
  <si>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</si>
  <si>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</si>
  <si>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</si>
  <si>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</si>
  <si>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</si>
  <si>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</si>
  <si>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</si>
  <si>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</si>
  <si>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</si>
  <si>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</si>
  <si>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</si>
  <si>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</si>
  <si>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</si>
  <si>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</si>
  <si>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</si>
  <si>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</si>
  <si>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</si>
  <si>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</si>
  <si>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</si>
  <si>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</si>
  <si>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</si>
  <si>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</si>
  <si>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</si>
  <si>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</si>
  <si>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</si>
  <si>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</si>
  <si>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</si>
  <si>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</si>
  <si>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</si>
  <si>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</si>
  <si>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</si>
  <si>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</si>
  <si>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</si>
  <si>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</si>
  <si>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</si>
  <si>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</si>
  <si>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</si>
  <si>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</si>
  <si>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</si>
  <si>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</si>
  <si>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</si>
  <si>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</si>
  <si>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</si>
  <si>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</si>
  <si>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</si>
  <si>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</si>
  <si>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</si>
  <si>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</si>
  <si>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</si>
  <si>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</si>
  <si>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</si>
  <si>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</si>
  <si>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</si>
  <si>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</si>
  <si>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</si>
  <si>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</si>
  <si>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</si>
  <si>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</si>
  <si>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</si>
  <si>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</si>
  <si>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</si>
  <si>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</si>
  <si>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</si>
  <si>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</si>
  <si>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</si>
  <si>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</si>
  <si>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</si>
  <si>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</si>
  <si>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</si>
  <si>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</si>
  <si>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</si>
  <si>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</si>
  <si>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</si>
  <si>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</si>
  <si>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</si>
  <si>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</si>
  <si>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</si>
  <si>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</si>
  <si>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</si>
  <si>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</si>
  <si>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</si>
  <si>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</si>
  <si>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</si>
  <si>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</si>
  <si>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</si>
  <si>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</si>
  <si>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</si>
  <si>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</si>
  <si>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</si>
  <si>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</si>
  <si>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</si>
  <si>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</si>
  <si>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</si>
  <si>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</si>
  <si>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</si>
  <si>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</si>
  <si>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</si>
  <si>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</si>
  <si>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</si>
  <si>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</si>
  <si>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</si>
  <si>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</si>
  <si>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</si>
  <si>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</si>
  <si>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</si>
  <si>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</si>
  <si>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</si>
  <si>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</si>
  <si>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</si>
  <si>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</si>
  <si>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</si>
  <si>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</si>
  <si>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</si>
  <si>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</si>
  <si>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</si>
  <si>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</si>
  <si>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</si>
  <si>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</si>
  <si>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</si>
  <si>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</si>
  <si>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</si>
  <si>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</si>
  <si>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</si>
  <si>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</si>
  <si>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</si>
  <si>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</si>
  <si>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</si>
  <si>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</si>
  <si>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</si>
  <si>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</si>
  <si>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</si>
  <si>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</si>
  <si>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</si>
  <si>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</si>
  <si>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</si>
  <si>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</si>
  <si>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</si>
  <si>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</si>
  <si>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</si>
  <si>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</si>
  <si>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</si>
  <si>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</si>
  <si>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</si>
  <si>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</si>
  <si>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</si>
  <si>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</si>
  <si>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</si>
  <si>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</si>
  <si>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</si>
  <si>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</si>
  <si>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</si>
  <si>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</si>
  <si>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</si>
  <si>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</si>
  <si>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</si>
  <si>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</si>
  <si>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</si>
  <si>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</si>
  <si>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</si>
  <si>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</si>
  <si>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</si>
  <si>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</si>
  <si>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</si>
  <si>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</si>
  <si>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</si>
  <si>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</si>
  <si>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</si>
  <si>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</si>
  <si>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</si>
  <si>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</si>
  <si>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</si>
  <si>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</si>
  <si>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</si>
  <si>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</si>
  <si>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</si>
  <si>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</si>
  <si>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</si>
  <si>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</si>
  <si>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</si>
  <si>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</si>
  <si>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</si>
  <si>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</si>
  <si>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</si>
  <si>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</si>
  <si>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</si>
  <si>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</si>
  <si>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</si>
  <si>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</si>
  <si>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</si>
  <si>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</si>
  <si>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</si>
  <si>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</si>
  <si>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</si>
  <si>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</si>
  <si>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</si>
  <si>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</si>
  <si>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</si>
  <si>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</si>
  <si>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</si>
  <si>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</si>
  <si>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</si>
  <si>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</si>
  <si>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</si>
  <si>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</si>
  <si>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</si>
  <si>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</si>
  <si>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</si>
  <si>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</si>
  <si>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</si>
  <si>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</si>
  <si>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</si>
  <si>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</si>
  <si>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</si>
  <si>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</si>
  <si>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</si>
  <si>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</si>
  <si>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</si>
  <si>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</si>
  <si>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</si>
  <si>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</si>
  <si>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</si>
  <si>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</si>
  <si>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</si>
  <si>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</si>
  <si>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</si>
  <si>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</si>
  <si>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</si>
  <si>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</si>
  <si>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</si>
  <si>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</si>
  <si>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</si>
  <si>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</si>
  <si>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</si>
  <si>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</si>
  <si>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</si>
  <si>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</si>
  <si>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</si>
  <si>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</si>
  <si>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</si>
  <si>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</si>
  <si>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</si>
  <si>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</si>
  <si>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</si>
  <si>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</si>
  <si>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</si>
  <si>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</si>
  <si>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</si>
  <si>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</si>
  <si>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</si>
  <si>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</si>
  <si>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</si>
  <si>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</si>
  <si>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</si>
  <si>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</si>
  <si>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</si>
  <si>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</si>
  <si>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</si>
  <si>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</si>
  <si>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</si>
  <si>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</si>
  <si>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</si>
  <si>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</si>
  <si>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</si>
  <si>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</si>
  <si>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</si>
  <si>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</si>
  <si>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</si>
  <si>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</si>
  <si>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</si>
  <si>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</si>
  <si>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</si>
  <si>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</si>
  <si>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</si>
  <si>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</si>
  <si>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</si>
  <si>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</si>
  <si>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</si>
  <si>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</si>
  <si>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</si>
  <si>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</si>
  <si>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</si>
  <si>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</si>
  <si>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</si>
  <si>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</si>
  <si>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</si>
  <si>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</si>
  <si>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</si>
  <si>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</si>
  <si>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</si>
  <si>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</si>
  <si>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</si>
  <si>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</si>
  <si>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</si>
  <si>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</si>
  <si>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</si>
  <si>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</si>
  <si>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</si>
  <si>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</si>
  <si>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</si>
  <si>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</si>
  <si>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</si>
  <si>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</si>
  <si>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</si>
  <si>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</si>
  <si>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</si>
  <si>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</si>
  <si>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</si>
  <si>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</si>
  <si>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</si>
  <si>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</si>
  <si>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</si>
  <si>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</si>
  <si>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</si>
  <si>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</si>
  <si>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</si>
  <si>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</si>
  <si>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</si>
  <si>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</si>
  <si>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</si>
  <si>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</si>
  <si>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</si>
  <si>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</si>
  <si>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</si>
  <si>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</si>
  <si>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</si>
  <si>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</si>
  <si>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</si>
  <si>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</si>
  <si>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</si>
  <si>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</si>
  <si>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</si>
  <si>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</si>
  <si>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</si>
  <si>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</si>
  <si>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</si>
  <si>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</si>
  <si>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</si>
  <si>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</si>
  <si>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</si>
  <si>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</si>
  <si>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</si>
  <si>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</si>
  <si>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</si>
  <si>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</si>
  <si>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</si>
  <si>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</si>
  <si>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</si>
  <si>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</si>
  <si>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</si>
  <si>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</si>
  <si>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</si>
  <si>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</si>
  <si>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</si>
  <si>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</si>
  <si>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</si>
  <si>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</si>
  <si>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</si>
  <si>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</si>
  <si>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</si>
  <si>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</si>
  <si>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</si>
  <si>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</si>
  <si>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</si>
  <si>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</si>
  <si>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</si>
  <si>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</si>
  <si>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</si>
  <si>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</si>
  <si>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</si>
  <si>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</si>
  <si>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</si>
  <si>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</si>
  <si>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</si>
  <si>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</si>
  <si>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</si>
  <si>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</si>
  <si>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</si>
  <si>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</si>
  <si>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</si>
  <si>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</si>
  <si>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</si>
  <si>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</si>
  <si>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</si>
  <si>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</si>
  <si>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</si>
  <si>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</si>
  <si>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</si>
  <si>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</si>
  <si>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</si>
  <si>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</si>
  <si>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</si>
  <si>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</si>
  <si>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</si>
  <si>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</si>
  <si>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</si>
  <si>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</si>
  <si>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</si>
  <si>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</si>
  <si>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</si>
  <si>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</si>
  <si>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</si>
  <si>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</si>
  <si>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</si>
  <si>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</si>
  <si>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</si>
  <si>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</si>
  <si>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</si>
  <si>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</si>
  <si>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</si>
  <si>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</si>
  <si>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</si>
  <si>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</si>
  <si>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</si>
  <si>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</si>
  <si>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</si>
  <si>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</si>
  <si>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</si>
  <si>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</si>
  <si>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</si>
  <si>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</si>
  <si>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</si>
  <si>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</si>
  <si>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</si>
  <si>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</si>
  <si>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</si>
  <si>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</si>
  <si>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</si>
  <si>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</si>
  <si>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</si>
  <si>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</si>
  <si>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</si>
  <si>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</si>
  <si>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</si>
  <si>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</si>
  <si>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</si>
  <si>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</si>
  <si>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</si>
  <si>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</si>
  <si>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</si>
  <si>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</si>
  <si>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</si>
  <si>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</si>
  <si>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</si>
  <si>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</si>
  <si>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</si>
  <si>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</si>
  <si>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</si>
  <si>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</si>
  <si>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</si>
  <si>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</si>
  <si>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</si>
  <si>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</si>
  <si>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</si>
  <si>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</si>
  <si>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</si>
  <si>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</si>
  <si>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</si>
  <si>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</si>
  <si>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</si>
  <si>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</si>
  <si>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</si>
  <si>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</si>
  <si>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</si>
  <si>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</si>
  <si>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</si>
  <si>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</si>
  <si>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</si>
  <si>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</si>
  <si>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</si>
  <si>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</si>
  <si>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</si>
  <si>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</si>
  <si>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</si>
  <si>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</si>
  <si>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</si>
  <si>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</si>
  <si>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</si>
  <si>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</si>
  <si>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</si>
  <si>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</si>
  <si>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</si>
  <si>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</si>
  <si>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</si>
  <si>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</si>
  <si>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</si>
  <si>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</si>
  <si>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</si>
  <si>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</si>
  <si>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</si>
  <si>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</si>
  <si>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</si>
  <si>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</si>
  <si>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</si>
  <si>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</si>
  <si>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</si>
  <si>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</si>
  <si>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</si>
  <si>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</si>
  <si>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</si>
  <si>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</si>
  <si>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</si>
  <si>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</si>
  <si>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</si>
  <si>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</si>
  <si>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</si>
  <si>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</si>
  <si>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</si>
  <si>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</si>
  <si>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</si>
  <si>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</si>
  <si>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</si>
  <si>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</si>
  <si>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</si>
  <si>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</si>
  <si>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</si>
  <si>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</si>
  <si>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</si>
  <si>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</si>
  <si>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</si>
  <si>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</si>
  <si>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</si>
  <si>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</si>
  <si>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</si>
  <si>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</si>
  <si>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</si>
  <si>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</si>
  <si>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</si>
  <si>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</si>
  <si>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</si>
  <si>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</si>
  <si>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</si>
  <si>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</si>
  <si>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</si>
  <si>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</si>
  <si>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</si>
  <si>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</si>
  <si>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</si>
  <si>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</si>
  <si>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</si>
  <si>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</si>
  <si>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</si>
  <si>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</si>
  <si>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</si>
  <si>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</si>
  <si>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</si>
  <si>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</si>
  <si>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</si>
  <si>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</si>
  <si>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</si>
  <si>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</si>
  <si>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</si>
  <si>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</si>
  <si>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</si>
  <si>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</si>
  <si>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</si>
  <si>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</si>
  <si>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</si>
  <si>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</si>
  <si>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</si>
  <si>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</si>
  <si>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</si>
  <si>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</si>
  <si>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</si>
  <si>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</si>
  <si>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</si>
  <si>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</si>
  <si>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</si>
  <si>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</si>
  <si>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</si>
  <si>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</si>
  <si>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</si>
  <si>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</si>
  <si>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</si>
  <si>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</si>
  <si>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</si>
  <si>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</si>
  <si>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</si>
  <si>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</si>
  <si>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</si>
  <si>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</si>
  <si>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</si>
  <si>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</si>
  <si>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</si>
  <si>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</si>
  <si>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</si>
  <si>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</si>
  <si>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</si>
  <si>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</si>
  <si>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</si>
  <si>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</si>
  <si>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</si>
  <si>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</si>
  <si>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</si>
  <si>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</si>
  <si>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</si>
  <si>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</si>
  <si>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</si>
  <si>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</si>
  <si>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</si>
  <si>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</si>
  <si>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</si>
  <si>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</si>
  <si>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</si>
  <si>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</si>
  <si>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</si>
  <si>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</si>
  <si>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</si>
  <si>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</si>
  <si>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</si>
  <si>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</si>
  <si>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</si>
  <si>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</si>
  <si>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</si>
  <si>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</si>
  <si>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</si>
  <si>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</si>
  <si>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</si>
  <si>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</si>
  <si>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</si>
  <si>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</si>
  <si>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</si>
  <si>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</si>
  <si>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</si>
  <si>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</si>
  <si>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</si>
  <si>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</si>
  <si>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</si>
  <si>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</si>
  <si>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</si>
  <si>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</si>
  <si>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</si>
  <si>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</si>
  <si>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</si>
  <si>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</si>
  <si>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</si>
  <si>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</si>
  <si>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</si>
  <si>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</si>
  <si>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</si>
  <si>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</si>
  <si>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</si>
  <si>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</si>
  <si>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</si>
  <si>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</si>
  <si>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</si>
  <si>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</si>
  <si>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</si>
  <si>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</si>
  <si>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</si>
  <si>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</si>
  <si>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</si>
  <si>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</si>
  <si>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</si>
  <si>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</si>
  <si>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</si>
  <si>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</si>
  <si>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</si>
  <si>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</si>
  <si>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</si>
  <si>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</si>
  <si>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</si>
  <si>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</si>
  <si>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</si>
  <si>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</si>
  <si>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</si>
  <si>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</si>
  <si>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</si>
  <si>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</si>
  <si>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</si>
  <si>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</si>
  <si>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</si>
  <si>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</si>
  <si>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</si>
  <si>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</si>
  <si>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</si>
  <si>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</si>
  <si>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</si>
  <si>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</si>
  <si>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</si>
  <si>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</si>
  <si>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</si>
  <si>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</si>
  <si>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</si>
  <si>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</si>
  <si>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</si>
  <si>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</si>
  <si>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</si>
  <si>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</si>
  <si>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</si>
  <si>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</si>
  <si>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</si>
  <si>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</si>
  <si>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</si>
  <si>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</si>
  <si>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</si>
  <si>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</si>
  <si>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</si>
  <si>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</si>
  <si>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</si>
  <si>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</si>
  <si>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</si>
  <si>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</si>
  <si>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</si>
  <si>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</si>
  <si>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</si>
  <si>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</si>
  <si>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</si>
  <si>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</si>
  <si>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</si>
  <si>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</si>
  <si>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</si>
  <si>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</si>
  <si>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</si>
  <si>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</si>
  <si>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</si>
  <si>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</si>
  <si>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</si>
  <si>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</si>
  <si>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</si>
  <si>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</si>
  <si>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</si>
  <si>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</si>
  <si>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</si>
  <si>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</si>
  <si>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</si>
  <si>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</si>
  <si>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</si>
  <si>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</si>
  <si>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</si>
  <si>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</si>
  <si>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</si>
  <si>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</si>
  <si>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</si>
  <si>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</si>
  <si>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</si>
  <si>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</si>
  <si>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</si>
  <si>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</si>
  <si>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</si>
  <si>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</si>
  <si>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</si>
  <si>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</si>
  <si>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</si>
  <si>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</si>
  <si>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</si>
  <si>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</si>
  <si>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</si>
  <si>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</si>
  <si>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</si>
  <si>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</si>
  <si>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</si>
  <si>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</si>
  <si>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</si>
  <si>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</si>
  <si>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</si>
  <si>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</si>
  <si>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</si>
  <si>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</si>
  <si>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</si>
  <si>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</si>
  <si>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</si>
  <si>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</si>
  <si>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</si>
  <si>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</si>
  <si>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</si>
  <si>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</si>
  <si>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</si>
  <si>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</si>
  <si>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</si>
  <si>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</si>
  <si>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</si>
  <si>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</si>
  <si>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</si>
  <si>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</si>
  <si>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</si>
  <si>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</si>
  <si>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</si>
  <si>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</si>
  <si>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</si>
  <si>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</si>
  <si>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</si>
  <si>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</si>
  <si>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</si>
  <si>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</si>
  <si>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</si>
  <si>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</si>
  <si>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</si>
  <si>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</si>
  <si>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</si>
  <si>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</si>
  <si>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</si>
  <si>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</si>
  <si>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</si>
  <si>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</si>
  <si>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</si>
  <si>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</si>
  <si>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</si>
  <si>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</si>
  <si>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</si>
  <si>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</si>
  <si>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</si>
  <si>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</si>
  <si>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</si>
  <si>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</si>
  <si>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</si>
  <si>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</si>
  <si>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</si>
  <si>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</si>
  <si>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</si>
  <si>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</si>
  <si>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</si>
  <si>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</si>
  <si>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</si>
  <si>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</si>
  <si>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</si>
  <si>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</si>
  <si>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</si>
  <si>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</si>
  <si>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</si>
  <si>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</si>
  <si>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</si>
  <si>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</si>
  <si>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</si>
  <si>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</si>
  <si>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</si>
  <si>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</si>
  <si>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</si>
  <si>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</si>
  <si>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</si>
  <si>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</si>
  <si>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</si>
  <si>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</si>
  <si>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</si>
  <si>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</si>
  <si>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</si>
  <si>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</si>
  <si>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</si>
  <si>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</si>
  <si>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</si>
  <si>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</si>
  <si>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</si>
  <si>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</si>
  <si>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</si>
  <si>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</si>
  <si>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</si>
  <si>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</si>
  <si>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</si>
  <si>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</si>
  <si>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</si>
  <si>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</si>
  <si>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</si>
  <si>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</si>
  <si>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</si>
  <si>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</si>
  <si>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</si>
  <si>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</si>
  <si>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</si>
  <si>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</si>
  <si>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</si>
  <si>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</si>
  <si>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</si>
  <si>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</si>
  <si>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</si>
  <si>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</si>
  <si>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</si>
  <si>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</si>
  <si>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</si>
  <si>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</si>
  <si>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</si>
  <si>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</si>
  <si>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</si>
  <si>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</si>
  <si>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</si>
  <si>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</si>
  <si>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</si>
  <si>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</si>
  <si>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</si>
  <si>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</si>
  <si>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</si>
  <si>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</si>
  <si>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</si>
  <si>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</si>
  <si>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</si>
  <si>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</si>
  <si>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</si>
  <si>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</si>
  <si>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</si>
  <si>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</si>
  <si>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</si>
  <si>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</si>
  <si>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</si>
  <si>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</si>
  <si>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</si>
  <si>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</si>
  <si>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</si>
  <si>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</si>
  <si>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</si>
  <si>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</si>
  <si>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</si>
  <si>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</si>
  <si>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</si>
  <si>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</si>
  <si>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</si>
  <si>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</si>
  <si>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</si>
  <si>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</si>
  <si>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</si>
  <si>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</si>
  <si>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</si>
  <si>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</si>
  <si>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</si>
  <si>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</si>
  <si>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</si>
  <si>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</si>
  <si>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</si>
  <si>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</si>
  <si>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</si>
  <si>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</si>
  <si>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</si>
  <si>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</si>
  <si>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</si>
  <si>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</si>
  <si>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</si>
  <si>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</si>
  <si>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</si>
  <si>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</si>
  <si>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</si>
  <si>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</si>
  <si>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</si>
  <si>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</si>
  <si>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</si>
  <si>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</si>
  <si>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</si>
  <si>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</si>
  <si>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</si>
  <si>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</si>
  <si>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</si>
  <si>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</si>
  <si>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</si>
  <si>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</si>
  <si>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</si>
  <si>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</si>
  <si>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</si>
  <si>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</si>
  <si>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</si>
  <si>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</si>
  <si>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</si>
  <si>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</si>
  <si>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</si>
  <si>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</si>
  <si>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</si>
  <si>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</si>
  <si>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</si>
  <si>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</si>
  <si>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</si>
  <si>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</si>
  <si>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</si>
  <si>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</si>
  <si>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</si>
  <si>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</si>
  <si>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</si>
  <si>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</si>
  <si>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</si>
  <si>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</si>
  <si>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</si>
  <si>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</si>
  <si>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</si>
  <si>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</si>
  <si>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</si>
  <si>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</si>
  <si>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</si>
  <si>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</si>
  <si>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</si>
  <si>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</si>
  <si>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</si>
  <si>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</si>
  <si>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</si>
  <si>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</si>
  <si>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</si>
  <si>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</si>
  <si>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</si>
  <si>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</si>
  <si>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</si>
  <si>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</si>
  <si>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</si>
  <si>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</si>
  <si>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</si>
  <si>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</si>
  <si>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</si>
  <si>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</si>
  <si>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</si>
  <si>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</si>
  <si>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</si>
  <si>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</si>
  <si>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</si>
  <si>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</si>
  <si>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</si>
  <si>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</si>
  <si>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</si>
  <si>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</si>
  <si>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</si>
  <si>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</si>
  <si>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</si>
  <si>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</si>
  <si>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</si>
  <si>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</si>
  <si>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</si>
  <si>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</si>
  <si>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</si>
  <si>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</si>
  <si>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</si>
  <si>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</si>
  <si>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</si>
  <si>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</si>
  <si>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</si>
  <si>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</si>
  <si>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</si>
  <si>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</si>
  <si>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</si>
  <si>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</si>
  <si>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</si>
  <si>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</si>
  <si>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</si>
  <si>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</si>
  <si>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</si>
  <si>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</si>
  <si>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</si>
  <si>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</si>
  <si>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</si>
  <si>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</si>
  <si>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</si>
  <si>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</si>
  <si>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</si>
  <si>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</si>
  <si>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</si>
  <si>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</si>
  <si>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</si>
  <si>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</si>
  <si>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</si>
  <si>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</si>
  <si>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</si>
  <si>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</si>
  <si>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</si>
  <si>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</si>
  <si>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</si>
  <si>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</si>
  <si>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</si>
  <si>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</si>
  <si>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</si>
  <si>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</si>
  <si>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</si>
  <si>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</si>
  <si>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</si>
  <si>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</si>
  <si>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</si>
  <si>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</si>
  <si>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</si>
  <si>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</si>
  <si>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</si>
  <si>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</si>
  <si>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</si>
  <si>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</si>
  <si>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</si>
  <si>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</si>
  <si>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</si>
  <si>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</si>
  <si>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</si>
  <si>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</si>
  <si>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</si>
  <si>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</si>
  <si>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</si>
  <si>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</si>
  <si>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</si>
  <si>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</si>
  <si>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</si>
  <si>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</si>
  <si>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</si>
  <si>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</si>
  <si>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</si>
  <si>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</si>
  <si>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</si>
  <si>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</si>
  <si>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</si>
  <si>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</si>
  <si>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</si>
  <si>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</si>
  <si>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</si>
  <si>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</si>
  <si>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</si>
  <si>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</si>
  <si>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</si>
  <si>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</si>
  <si>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</si>
  <si>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</si>
  <si>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</si>
  <si>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</si>
  <si>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</si>
  <si>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</si>
  <si>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</si>
  <si>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</si>
  <si>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</si>
  <si>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</si>
  <si>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</si>
  <si>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</si>
  <si>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</si>
  <si>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</si>
  <si>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</si>
  <si>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</si>
  <si>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</si>
  <si>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</si>
  <si>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</si>
  <si>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</si>
  <si>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</si>
  <si>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</si>
  <si>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</si>
  <si>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</si>
  <si>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</si>
  <si>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</si>
  <si>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</si>
  <si>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</si>
  <si>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</si>
  <si>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</si>
  <si>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</si>
  <si>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</si>
  <si>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</si>
  <si>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</si>
  <si>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</si>
  <si>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</si>
  <si>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</si>
  <si>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</si>
  <si>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</si>
  <si>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</si>
  <si>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</si>
  <si>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</si>
  <si>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</si>
  <si>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</si>
  <si>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</si>
  <si>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</si>
  <si>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</si>
  <si>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</si>
  <si>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</si>
  <si>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</si>
  <si>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</si>
  <si>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</si>
  <si>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</si>
  <si>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</si>
  <si>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</si>
  <si>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</si>
  <si>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</si>
  <si>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</si>
  <si>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</si>
  <si>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</si>
  <si>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</si>
  <si>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</si>
  <si>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</si>
  <si>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</si>
  <si>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</si>
  <si>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</si>
  <si>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</si>
  <si>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</si>
  <si>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</si>
  <si>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</si>
  <si>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</si>
  <si>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</si>
  <si>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</si>
  <si>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</si>
  <si>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</si>
  <si>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</si>
  <si>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</si>
  <si>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</si>
  <si>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</si>
  <si>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</si>
  <si>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</si>
  <si>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</si>
  <si>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</si>
  <si>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</si>
  <si>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</si>
  <si>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</si>
  <si>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</si>
  <si>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</si>
  <si>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</si>
  <si>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</si>
  <si>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</si>
  <si>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</si>
  <si>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</si>
  <si>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</si>
  <si>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</si>
  <si>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</si>
  <si>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</si>
  <si>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</si>
  <si>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</si>
  <si>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</si>
  <si>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</si>
  <si>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</si>
  <si>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</si>
  <si>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</si>
  <si>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</si>
  <si>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</si>
  <si>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</si>
  <si>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</si>
  <si>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</si>
  <si>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</si>
  <si>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</si>
  <si>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</si>
  <si>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</si>
  <si>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</si>
  <si>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</si>
  <si>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</si>
  <si>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</si>
  <si>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</si>
  <si>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</si>
  <si>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</si>
  <si>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</si>
  <si>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</si>
  <si>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</si>
  <si>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</si>
  <si>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</si>
  <si>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</si>
  <si>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</si>
  <si>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</si>
  <si>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</si>
  <si>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</si>
  <si>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</si>
  <si>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</si>
  <si>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</si>
  <si>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</si>
  <si>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</si>
  <si>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</si>
  <si>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</si>
  <si>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</si>
  <si>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</si>
  <si>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</si>
  <si>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</si>
  <si>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</si>
  <si>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</si>
  <si>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</si>
  <si>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</si>
  <si>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</si>
  <si>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</si>
  <si>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</si>
  <si>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</si>
  <si>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</si>
  <si>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</si>
  <si>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</si>
  <si>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</si>
  <si>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</si>
  <si>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</si>
  <si>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</si>
  <si>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</si>
  <si>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</si>
  <si>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</si>
  <si>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</si>
  <si>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</si>
  <si>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</si>
  <si>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</si>
  <si>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</si>
  <si>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</si>
  <si>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</si>
  <si>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</si>
  <si>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</si>
  <si>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</si>
  <si>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</si>
  <si>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</si>
  <si>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</si>
  <si>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</si>
  <si>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</si>
  <si>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</si>
  <si>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</si>
  <si>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</si>
  <si>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</si>
  <si>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</si>
  <si>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</si>
  <si>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</si>
  <si>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</si>
  <si>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</si>
  <si>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</si>
  <si>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</si>
  <si>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</si>
  <si>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</si>
  <si>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</si>
  <si>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</si>
  <si>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</si>
  <si>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</si>
  <si>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</si>
  <si>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</si>
  <si>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</si>
  <si>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</si>
  <si>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</si>
  <si>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</si>
  <si>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</si>
  <si>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</si>
  <si>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</si>
  <si>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</si>
  <si>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</si>
  <si>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</si>
  <si>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</si>
  <si>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</si>
  <si>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</si>
  <si>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</si>
  <si>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</si>
  <si>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</si>
  <si>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</si>
  <si>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</si>
  <si>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</si>
  <si>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</si>
  <si>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</si>
  <si>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</si>
  <si>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</si>
  <si>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</si>
  <si>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</si>
  <si>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</si>
  <si>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</si>
  <si>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</si>
  <si>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</si>
  <si>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</si>
  <si>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</si>
  <si>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</si>
  <si>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</si>
  <si>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</si>
  <si>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</si>
  <si>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</si>
  <si>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</si>
  <si>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</si>
  <si>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</si>
  <si>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</si>
  <si>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</si>
  <si>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</si>
  <si>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</si>
  <si>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</si>
  <si>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</si>
  <si>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</si>
  <si>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</si>
  <si>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</si>
  <si>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</si>
  <si>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</si>
  <si>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</si>
  <si>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</si>
  <si>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</si>
  <si>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</si>
  <si>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</si>
  <si>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</si>
  <si>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</si>
  <si>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</si>
  <si>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</si>
  <si>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</si>
  <si>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</si>
  <si>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</si>
  <si>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</si>
  <si>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</si>
  <si>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</si>
  <si>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</si>
  <si>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</si>
  <si>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</si>
  <si>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</si>
  <si>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</si>
  <si>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</si>
  <si>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</si>
  <si>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</si>
  <si>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</si>
  <si>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</si>
  <si>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</si>
  <si>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</si>
  <si>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</si>
  <si>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</si>
  <si>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</si>
  <si>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</si>
  <si>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</si>
  <si>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</si>
  <si>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</si>
  <si>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</si>
  <si>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</si>
  <si>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</si>
  <si>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</si>
  <si>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</si>
  <si>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</si>
  <si>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</si>
  <si>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</si>
  <si>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</si>
  <si>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</si>
  <si>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</si>
  <si>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</si>
  <si>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</si>
  <si>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</si>
  <si>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</si>
  <si>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</si>
  <si>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</si>
  <si>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</si>
  <si>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</si>
  <si>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</si>
  <si>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</si>
  <si>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</si>
  <si>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</si>
  <si>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</si>
  <si>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</si>
  <si>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</si>
  <si>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</si>
  <si>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</si>
  <si>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</si>
  <si>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</si>
  <si>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</si>
  <si>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</si>
  <si>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</si>
  <si>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</si>
  <si>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</si>
  <si>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</si>
  <si>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</si>
  <si>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</si>
  <si>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</si>
  <si>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</si>
  <si>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</si>
  <si>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</si>
  <si>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</si>
  <si>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</si>
  <si>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</si>
  <si>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</si>
  <si>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</si>
  <si>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</si>
  <si>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</si>
  <si>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</si>
  <si>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</si>
  <si>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</si>
  <si>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</si>
  <si>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</si>
  <si>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</si>
  <si>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</si>
  <si>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</si>
  <si>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</si>
  <si>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</si>
  <si>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</si>
  <si>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</si>
  <si>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</si>
  <si>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</si>
  <si>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</si>
  <si>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</si>
  <si>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</si>
  <si>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</si>
  <si>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</si>
  <si>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</si>
  <si>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</si>
  <si>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</si>
  <si>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</si>
  <si>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</si>
  <si>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</si>
  <si>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</si>
  <si>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</si>
  <si>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</si>
  <si>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</si>
  <si>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</si>
  <si>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</si>
  <si>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</si>
  <si>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</si>
  <si>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</si>
  <si>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</si>
  <si>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</si>
  <si>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</si>
  <si>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</si>
  <si>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</si>
  <si>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</si>
  <si>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</si>
  <si>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</si>
  <si>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</si>
  <si>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</si>
  <si>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</si>
  <si>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</si>
  <si>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</si>
  <si>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</si>
  <si>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</si>
  <si>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</si>
  <si>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</si>
  <si>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</si>
  <si>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</si>
  <si>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</si>
  <si>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</si>
  <si>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</si>
  <si>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</si>
  <si>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</si>
  <si>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</si>
  <si>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</si>
  <si>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</si>
  <si>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</si>
  <si>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</si>
  <si>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</si>
  <si>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</si>
  <si>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</si>
  <si>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</si>
  <si>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</si>
  <si>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</si>
  <si>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</si>
  <si>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</si>
  <si>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</si>
  <si>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</si>
  <si>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</si>
  <si>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</si>
  <si>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</si>
  <si>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</si>
  <si>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</si>
  <si>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</si>
  <si>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</si>
  <si>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</si>
  <si>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</si>
  <si>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</si>
  <si>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</si>
  <si>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</si>
  <si>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</si>
  <si>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</si>
  <si>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</si>
  <si>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</si>
  <si>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</si>
  <si>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</si>
  <si>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</si>
  <si>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</si>
  <si>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</si>
  <si>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</si>
  <si>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</si>
  <si>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</si>
  <si>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</si>
  <si>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</si>
  <si>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</si>
  <si>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</si>
  <si>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</si>
  <si>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</si>
  <si>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</si>
  <si>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</si>
  <si>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</si>
  <si>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</si>
  <si>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</si>
  <si>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</si>
  <si>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</si>
  <si>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</si>
  <si>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</si>
  <si>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</si>
  <si>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</si>
  <si>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</si>
  <si>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</si>
  <si>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</si>
  <si>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</si>
  <si>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</si>
  <si>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</si>
  <si>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</si>
  <si>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</si>
  <si>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</si>
  <si>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</si>
  <si>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</si>
  <si>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</si>
  <si>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</si>
  <si>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</si>
  <si>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</si>
  <si>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</si>
  <si>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</si>
  <si>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</si>
  <si>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</si>
  <si>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</si>
  <si>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</si>
  <si>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</si>
  <si>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</si>
  <si>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</si>
  <si>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</si>
  <si>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</si>
  <si>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</si>
  <si>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</si>
  <si>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</si>
  <si>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</si>
  <si>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</si>
  <si>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</si>
  <si>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</si>
  <si>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</si>
  <si>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</si>
  <si>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</si>
  <si>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</si>
  <si>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</si>
  <si>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</si>
  <si>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</si>
  <si>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</si>
  <si>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</si>
  <si>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</si>
  <si>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</si>
  <si>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</si>
  <si>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</si>
  <si>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</si>
  <si>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</si>
  <si>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</si>
  <si>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</si>
  <si>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</si>
  <si>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</si>
  <si>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</si>
  <si>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</si>
  <si>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</si>
  <si>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</si>
  <si>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</si>
  <si>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</si>
  <si>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</si>
  <si>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</si>
  <si>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</si>
  <si>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</si>
  <si>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</si>
  <si>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</si>
  <si>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</si>
  <si>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</si>
  <si>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</si>
  <si>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</si>
  <si>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</si>
  <si>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</si>
  <si>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</si>
  <si>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</si>
  <si>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</si>
  <si>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</si>
  <si>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</si>
  <si>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</si>
  <si>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</si>
  <si>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</si>
  <si>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</si>
  <si>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</si>
  <si>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</si>
  <si>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</si>
  <si>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</si>
  <si>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</si>
  <si>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</si>
  <si>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</si>
  <si>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</si>
  <si>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</si>
  <si>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</si>
  <si>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</si>
  <si>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</si>
  <si>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</si>
  <si>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</si>
  <si>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</si>
  <si>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</si>
  <si>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</si>
  <si>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</si>
  <si>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</si>
  <si>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</si>
  <si>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</si>
  <si>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</si>
  <si>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</si>
  <si>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</si>
  <si>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</si>
  <si>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</si>
  <si>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</si>
  <si>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</si>
  <si>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</si>
  <si>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</si>
  <si>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</si>
  <si>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</si>
  <si>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</si>
  <si>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</si>
  <si>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</si>
  <si>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</si>
  <si>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</si>
  <si>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</si>
  <si>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</si>
  <si>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</si>
  <si>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</si>
  <si>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</si>
  <si>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</si>
  <si>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</si>
  <si>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</si>
  <si>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</si>
  <si>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</si>
  <si>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</si>
  <si>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</si>
  <si>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</si>
  <si>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</si>
  <si>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</si>
  <si>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</si>
  <si>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</si>
  <si>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</si>
  <si>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</si>
  <si>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</si>
  <si>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</si>
  <si>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</si>
  <si>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</si>
  <si>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</si>
  <si>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</si>
  <si>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</si>
  <si>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</si>
  <si>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</si>
  <si>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</si>
  <si>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</si>
  <si>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</si>
  <si>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</si>
  <si>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</si>
  <si>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</si>
  <si>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</si>
  <si>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</si>
  <si>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</si>
  <si>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</si>
  <si>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</si>
  <si>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</si>
  <si>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</si>
  <si>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</si>
  <si>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</si>
  <si>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</si>
  <si>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</si>
  <si>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</si>
  <si>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</si>
  <si>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</si>
  <si>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</si>
  <si>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</si>
  <si>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</si>
  <si>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</si>
  <si>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</si>
  <si>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</si>
  <si>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</si>
  <si>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</si>
  <si>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</si>
  <si>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</si>
  <si>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</si>
  <si>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</si>
  <si>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</si>
  <si>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</si>
  <si>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</si>
  <si>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</si>
  <si>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</si>
  <si>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</si>
  <si>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</si>
  <si>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</si>
  <si>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</si>
  <si>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</si>
  <si>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</si>
  <si>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</si>
  <si>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</si>
  <si>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</si>
  <si>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</si>
  <si>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</si>
  <si>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</si>
  <si>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</si>
  <si>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</si>
  <si>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</si>
  <si>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</si>
  <si>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</si>
  <si>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</si>
  <si>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</si>
  <si>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</si>
  <si>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</si>
  <si>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</si>
  <si>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</si>
  <si>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</si>
  <si>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</si>
  <si>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</si>
  <si>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</si>
  <si>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</si>
  <si>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</si>
  <si>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</si>
  <si>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</si>
  <si>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</si>
  <si>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</si>
  <si>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</si>
  <si>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</si>
  <si>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</si>
  <si>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</si>
  <si>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</si>
  <si>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</si>
  <si>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</si>
  <si>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</si>
  <si>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</si>
  <si>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</si>
  <si>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</si>
  <si>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</si>
  <si>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</si>
  <si>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</si>
  <si>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</si>
  <si>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</si>
  <si>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</si>
  <si>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</si>
  <si>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</si>
  <si>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</si>
  <si>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</si>
  <si>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</si>
  <si>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</si>
  <si>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</si>
  <si>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</si>
  <si>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</si>
  <si>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</si>
  <si>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</si>
  <si>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</si>
  <si>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</si>
  <si>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</si>
  <si>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</si>
  <si>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</si>
  <si>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</si>
  <si>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</si>
  <si>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</si>
  <si>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</si>
  <si>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</si>
  <si>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</si>
  <si>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</si>
  <si>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</si>
  <si>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</si>
  <si>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</si>
  <si>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</si>
  <si>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</si>
  <si>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</si>
  <si>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</si>
  <si>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</si>
  <si>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</si>
  <si>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</si>
  <si>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</si>
  <si>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</si>
  <si>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</si>
  <si>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</si>
  <si>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</si>
  <si>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</si>
  <si>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</si>
  <si>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</si>
  <si>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</si>
  <si>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</si>
  <si>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</si>
  <si>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</si>
  <si>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</si>
  <si>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</si>
  <si>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</si>
  <si>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</si>
  <si>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</si>
  <si>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</si>
  <si>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</si>
  <si>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</si>
  <si>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</si>
  <si>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</si>
  <si>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</si>
  <si>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</si>
  <si>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</si>
  <si>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</si>
  <si>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</si>
  <si>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</si>
  <si>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</si>
  <si>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</si>
  <si>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</si>
  <si>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</si>
  <si>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</si>
  <si>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</si>
  <si>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</si>
  <si>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</si>
  <si>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</si>
  <si>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</si>
  <si>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</si>
  <si>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</si>
  <si>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</si>
  <si>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</si>
  <si>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</si>
  <si>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</si>
  <si>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</si>
  <si>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</si>
  <si>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</si>
  <si>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</si>
  <si>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</si>
  <si>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</si>
  <si>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</si>
  <si>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</si>
  <si>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</si>
  <si>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</si>
  <si>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</si>
  <si>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</si>
  <si>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</si>
  <si>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</si>
  <si>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</si>
  <si>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</si>
  <si>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</si>
  <si>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</si>
  <si>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</si>
  <si>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</si>
  <si>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</si>
  <si>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</si>
  <si>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</si>
  <si>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</si>
  <si>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</si>
  <si>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</si>
  <si>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</si>
  <si>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</si>
  <si>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</si>
  <si>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</si>
  <si>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</si>
  <si>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</si>
  <si>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</si>
  <si>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</si>
  <si>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</si>
  <si>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</si>
  <si>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</si>
  <si>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</si>
  <si>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</si>
  <si>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</si>
  <si>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</si>
  <si>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</si>
  <si>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</si>
  <si>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</si>
  <si>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</si>
  <si>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</si>
  <si>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</si>
  <si>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</si>
  <si>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</si>
  <si>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</si>
  <si>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</si>
  <si>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</si>
  <si>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</si>
  <si>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</si>
  <si>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</si>
  <si>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</si>
  <si>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</si>
  <si>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</si>
  <si>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</si>
  <si>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</si>
  <si>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</si>
  <si>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</si>
  <si>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</si>
  <si>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</si>
  <si>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</si>
  <si>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</si>
  <si>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</si>
  <si>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</si>
  <si>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</si>
  <si>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</si>
  <si>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</si>
  <si>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</si>
  <si>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</si>
  <si>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</si>
  <si>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</si>
  <si>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</si>
  <si>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</si>
  <si>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</si>
  <si>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</si>
  <si>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</si>
  <si>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</si>
  <si>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</si>
  <si>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</si>
  <si>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</si>
  <si>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</si>
  <si>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</si>
  <si>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</si>
  <si>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</si>
  <si>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</si>
  <si>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</si>
  <si>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</si>
  <si>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</si>
  <si>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</si>
  <si>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</si>
  <si>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</si>
  <si>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</si>
  <si>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</si>
  <si>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</si>
  <si>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</si>
  <si>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</si>
  <si>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</si>
  <si>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</si>
  <si>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</si>
  <si>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</si>
  <si>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</si>
  <si>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</si>
  <si>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</si>
  <si>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</si>
  <si>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</si>
  <si>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</si>
  <si>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</si>
  <si>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</si>
  <si>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</si>
  <si>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</si>
  <si>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</si>
  <si>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</si>
  <si>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</si>
  <si>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</si>
  <si>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</si>
  <si>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</si>
  <si>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</si>
  <si>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</si>
  <si>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</si>
  <si>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</si>
  <si>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</si>
  <si>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</si>
  <si>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</si>
  <si>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</si>
  <si>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</si>
  <si>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</si>
  <si>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</si>
  <si>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</si>
  <si>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</si>
  <si>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</si>
  <si>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</si>
  <si>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</si>
  <si>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</si>
  <si>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</si>
  <si>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</si>
  <si>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</si>
  <si>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</si>
  <si>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</si>
  <si>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</si>
  <si>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</si>
  <si>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</si>
  <si>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</si>
  <si>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</si>
  <si>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</si>
  <si>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</si>
  <si>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</si>
  <si>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</si>
  <si>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</si>
  <si>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</si>
  <si>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</si>
  <si>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</si>
  <si>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</si>
  <si>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</si>
  <si>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</si>
  <si>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</si>
  <si>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</si>
  <si>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</si>
  <si>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</si>
  <si>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</si>
  <si>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</si>
  <si>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</si>
  <si>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</si>
  <si>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</si>
  <si>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</si>
  <si>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</si>
  <si>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</si>
  <si>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</si>
  <si>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</si>
  <si>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</si>
  <si>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</si>
  <si>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</si>
  <si>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</si>
  <si>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</si>
  <si>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</si>
  <si>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</si>
  <si>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</si>
  <si>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</si>
  <si>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</si>
  <si>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</si>
  <si>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</si>
  <si>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</si>
  <si>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</si>
  <si>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</si>
  <si>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</si>
  <si>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</si>
  <si>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</si>
  <si>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</si>
  <si>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</si>
  <si>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</si>
  <si>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</si>
  <si>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</si>
  <si>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</si>
  <si>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</si>
  <si>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</si>
  <si>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</si>
  <si>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</si>
  <si>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</si>
  <si>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</si>
  <si>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</si>
  <si>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</si>
  <si>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</si>
  <si>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</si>
  <si>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</si>
  <si>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</si>
  <si>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</si>
  <si>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</si>
  <si>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</si>
  <si>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</si>
  <si>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</si>
  <si>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</si>
  <si>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</si>
  <si>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</si>
  <si>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</si>
  <si>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</si>
  <si>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</si>
  <si>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</si>
  <si>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</si>
  <si>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</si>
  <si>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</si>
  <si>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</si>
  <si>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</si>
  <si>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</si>
  <si>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</si>
  <si>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</si>
  <si>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</si>
  <si>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</si>
  <si>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</si>
  <si>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</si>
  <si>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</si>
  <si>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</si>
  <si>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</si>
  <si>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</si>
  <si>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</si>
  <si>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</si>
  <si>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</si>
  <si>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</si>
  <si>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</si>
  <si>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</si>
  <si>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</si>
  <si>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</si>
  <si>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</si>
  <si>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</si>
  <si>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</si>
  <si>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</si>
  <si>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</si>
  <si>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</si>
  <si>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</si>
  <si>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</si>
  <si>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</si>
  <si>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</si>
  <si>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</si>
  <si>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</si>
  <si>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</si>
  <si>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</si>
  <si>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</si>
  <si>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</si>
  <si>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</si>
  <si>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</si>
  <si>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</si>
  <si>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</si>
  <si>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</si>
  <si>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</si>
  <si>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</si>
  <si>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</si>
  <si>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</si>
  <si>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</si>
  <si>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</si>
  <si>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</si>
  <si>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</si>
  <si>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</si>
  <si>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</si>
  <si>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</si>
  <si>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</si>
  <si>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</si>
  <si>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</si>
  <si>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</si>
  <si>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</si>
  <si>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</si>
  <si>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</si>
  <si>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</si>
  <si>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</si>
  <si>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</si>
  <si>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</si>
  <si>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</si>
  <si>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</si>
  <si>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</si>
  <si>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</si>
  <si>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</si>
  <si>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</si>
  <si>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</si>
  <si>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</si>
  <si>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</si>
  <si>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</si>
  <si>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</si>
  <si>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</si>
  <si>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</si>
  <si>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</si>
  <si>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</si>
  <si>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</si>
  <si>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</si>
  <si>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</si>
  <si>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</si>
  <si>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</si>
  <si>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</si>
  <si>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</si>
  <si>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</si>
  <si>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</si>
  <si>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</si>
  <si>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</si>
  <si>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</si>
  <si>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</si>
  <si>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</si>
  <si>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</si>
  <si>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</si>
  <si>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</si>
  <si>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</si>
  <si>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</si>
  <si>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</si>
  <si>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</si>
  <si>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</si>
  <si>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</si>
  <si>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</si>
  <si>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</si>
  <si>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</si>
  <si>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</si>
  <si>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</si>
  <si>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</si>
  <si>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</si>
  <si>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</si>
  <si>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</si>
  <si>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</si>
  <si>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</si>
  <si>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</si>
  <si>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</si>
  <si>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</si>
  <si>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</si>
  <si>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</si>
  <si>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</si>
  <si>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</si>
  <si>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</si>
  <si>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</si>
  <si>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</si>
  <si>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</si>
  <si>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</si>
  <si>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</si>
  <si>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</si>
  <si>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</si>
  <si>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</si>
  <si>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</si>
  <si>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</si>
  <si>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</si>
  <si>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</si>
  <si>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</si>
  <si>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</si>
  <si>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</si>
  <si>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</si>
  <si>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</si>
  <si>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</si>
  <si>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</si>
  <si>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</si>
  <si>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</si>
  <si>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</si>
  <si>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</si>
  <si>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</si>
  <si>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</si>
  <si>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</si>
  <si>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</si>
  <si>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</si>
  <si>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</si>
  <si>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</si>
  <si>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</si>
  <si>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</si>
  <si>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</si>
  <si>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</si>
  <si>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</si>
  <si>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</si>
  <si>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</si>
  <si>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</si>
  <si>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</si>
  <si>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</si>
  <si>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</si>
  <si>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</si>
  <si>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</si>
  <si>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</si>
  <si>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</si>
  <si>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</si>
  <si>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</si>
  <si>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</si>
  <si>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</si>
  <si>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</si>
  <si>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</si>
  <si>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</si>
  <si>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</si>
  <si>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</si>
  <si>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</si>
  <si>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</si>
  <si>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</si>
  <si>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</si>
  <si>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</si>
  <si>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</si>
  <si>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</si>
  <si>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</si>
  <si>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</si>
  <si>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</si>
  <si>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</si>
  <si>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</si>
  <si>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</si>
  <si>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</si>
  <si>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</si>
  <si>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</si>
  <si>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</si>
  <si>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</si>
  <si>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</si>
  <si>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</si>
  <si>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</si>
  <si>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</si>
  <si>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</si>
  <si>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</si>
  <si>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</si>
  <si>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</si>
  <si>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</si>
  <si>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</si>
  <si>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</si>
  <si>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</si>
  <si>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</si>
  <si>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</si>
  <si>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</si>
  <si>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</si>
  <si>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</si>
  <si>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</si>
  <si>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</si>
  <si>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</si>
  <si>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</si>
  <si>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</si>
  <si>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</si>
  <si>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</si>
  <si>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</si>
  <si>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</si>
  <si>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</si>
  <si>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</si>
  <si>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</si>
  <si>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</si>
  <si>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</si>
  <si>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</si>
  <si>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</si>
  <si>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</si>
  <si>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</si>
  <si>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</si>
  <si>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</si>
  <si>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</si>
  <si>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</si>
  <si>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</si>
  <si>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</si>
  <si>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</si>
  <si>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</si>
  <si>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</si>
  <si>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</si>
  <si>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</si>
  <si>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</si>
  <si>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</si>
  <si>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</si>
  <si>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</si>
  <si>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</si>
  <si>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</si>
  <si>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</si>
  <si>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</si>
  <si>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</si>
  <si>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</si>
  <si>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</si>
  <si>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</si>
  <si>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</si>
  <si>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</si>
  <si>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</si>
  <si>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</si>
  <si>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</si>
  <si>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</si>
  <si>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</si>
  <si>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</si>
  <si>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</si>
  <si>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</si>
  <si>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</si>
  <si>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</si>
  <si>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</si>
  <si>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</si>
  <si>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</si>
  <si>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</si>
  <si>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</si>
  <si>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</si>
  <si>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</si>
  <si>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</si>
  <si>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</si>
  <si>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</si>
  <si>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</si>
  <si>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</si>
  <si>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</si>
  <si>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</si>
  <si>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</si>
  <si>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</si>
  <si>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</si>
  <si>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</si>
  <si>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</si>
  <si>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</si>
  <si>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</si>
  <si>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</si>
  <si>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</si>
  <si>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</si>
  <si>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</si>
  <si>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</si>
  <si>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</si>
  <si>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</si>
  <si>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</si>
  <si>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</si>
  <si>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</si>
  <si>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</si>
  <si>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</si>
  <si>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</si>
  <si>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</si>
  <si>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</si>
  <si>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</si>
  <si>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</si>
  <si>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</si>
  <si>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</si>
  <si>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</si>
  <si>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</si>
  <si>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</si>
  <si>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</si>
  <si>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</si>
  <si>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</si>
  <si>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</si>
  <si>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</si>
  <si>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</si>
  <si>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</si>
  <si>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</si>
  <si>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</si>
  <si>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</si>
  <si>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</si>
  <si>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</si>
  <si>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</si>
  <si>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</si>
  <si>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</si>
  <si>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</si>
  <si>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</si>
  <si>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</si>
  <si>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</si>
  <si>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</si>
  <si>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</si>
  <si>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</si>
  <si>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</si>
  <si>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</si>
  <si>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</si>
  <si>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</si>
  <si>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</si>
  <si>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</si>
  <si>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</si>
  <si>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</si>
  <si>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</si>
  <si>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</si>
  <si>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</si>
  <si>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</si>
  <si>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</si>
  <si>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</si>
  <si>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</si>
  <si>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</si>
  <si>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</si>
  <si>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</si>
  <si>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</si>
  <si>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</si>
  <si>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</si>
  <si>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</si>
  <si>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</si>
  <si>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</si>
  <si>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</si>
  <si>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</si>
  <si>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</si>
  <si>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</si>
  <si>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</si>
  <si>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</si>
  <si>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</si>
  <si>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</si>
  <si>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</si>
  <si>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</si>
  <si>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</si>
  <si>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</si>
  <si>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</si>
  <si>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</si>
  <si>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</si>
  <si>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</si>
  <si>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</si>
  <si>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</si>
  <si>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</si>
  <si>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</si>
  <si>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</si>
  <si>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</si>
  <si>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</si>
  <si>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</si>
  <si>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</si>
  <si>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</si>
  <si>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</si>
  <si>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</si>
  <si>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</si>
  <si>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</si>
  <si>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</si>
  <si>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</si>
  <si>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</si>
  <si>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</si>
  <si>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</si>
  <si>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</si>
  <si>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</si>
  <si>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</si>
  <si>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</si>
  <si>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</si>
  <si>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</si>
  <si>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</si>
  <si>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</si>
  <si>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</si>
  <si>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</si>
  <si>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</si>
  <si>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</si>
  <si>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</si>
  <si>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</si>
  <si>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</si>
  <si>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</si>
  <si>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</si>
  <si>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</si>
  <si>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</si>
  <si>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</si>
  <si>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</si>
  <si>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</si>
  <si>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</si>
  <si>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</si>
  <si>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</si>
  <si>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</si>
  <si>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</si>
  <si>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</si>
  <si>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</si>
  <si>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</si>
  <si>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</si>
  <si>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</si>
  <si>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</si>
  <si>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</si>
  <si>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</si>
  <si>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</si>
  <si>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</si>
  <si>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</si>
  <si>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</si>
  <si>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</si>
  <si>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</si>
  <si>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</si>
  <si>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</si>
  <si>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</si>
  <si>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</si>
  <si>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</si>
  <si>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</si>
  <si>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</si>
  <si>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</si>
  <si>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</si>
  <si>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</si>
  <si>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</si>
  <si>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</si>
  <si>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</si>
  <si>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</si>
  <si>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</si>
  <si>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</si>
  <si>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</si>
  <si>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</si>
  <si>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</si>
  <si>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</si>
  <si>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</si>
  <si>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</si>
  <si>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</si>
  <si>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</si>
  <si>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</si>
  <si>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</si>
  <si>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</si>
  <si>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</si>
  <si>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</si>
  <si>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</si>
  <si>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</si>
  <si>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</si>
  <si>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</si>
  <si>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</si>
  <si>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</si>
  <si>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</si>
  <si>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</si>
  <si>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</si>
  <si>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</si>
  <si>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</si>
  <si>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</si>
  <si>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</si>
  <si>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</si>
  <si>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</si>
  <si>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</si>
  <si>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</si>
  <si>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</si>
  <si>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</si>
  <si>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</si>
  <si>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</si>
  <si>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</si>
  <si>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</si>
  <si>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</si>
  <si>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</si>
  <si>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</si>
  <si>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</si>
  <si>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</si>
  <si>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</si>
  <si>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</si>
  <si>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</si>
  <si>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</si>
  <si>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</si>
  <si>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</si>
  <si>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</si>
  <si>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</si>
  <si>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</si>
  <si>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</si>
  <si>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</si>
  <si>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</si>
  <si>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</si>
  <si>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</si>
  <si>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</si>
  <si>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</si>
  <si>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</si>
  <si>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</si>
  <si>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</si>
  <si>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</si>
  <si>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</si>
  <si>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</si>
  <si>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</si>
  <si>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</si>
  <si>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</si>
  <si>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</si>
  <si>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</si>
  <si>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</si>
  <si>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</si>
  <si>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</si>
  <si>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</si>
  <si>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</si>
  <si>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</si>
  <si>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</si>
  <si>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</si>
  <si>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</si>
  <si>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</si>
  <si>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</si>
  <si>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</si>
  <si>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</si>
  <si>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</si>
  <si>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</si>
  <si>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</si>
  <si>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</si>
  <si>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</si>
  <si>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</si>
  <si>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</si>
  <si>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</si>
  <si>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</si>
  <si>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</si>
  <si>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</si>
  <si>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</si>
  <si>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</si>
  <si>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</si>
  <si>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</si>
  <si>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</si>
  <si>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</si>
  <si>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</si>
  <si>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</si>
  <si>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</si>
  <si>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</si>
  <si>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</si>
  <si>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</si>
  <si>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</si>
  <si>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</si>
  <si>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</si>
  <si>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</si>
  <si>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</si>
  <si>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</si>
  <si>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</si>
  <si>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</si>
  <si>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</si>
  <si>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</si>
  <si>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</si>
  <si>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</si>
  <si>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</si>
  <si>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</si>
  <si>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</si>
  <si>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</si>
  <si>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</si>
  <si>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</si>
  <si>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</si>
  <si>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</si>
  <si>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</si>
  <si>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</si>
  <si>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</si>
  <si>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</si>
  <si>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</si>
  <si>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</si>
  <si>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</si>
  <si>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</si>
  <si>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</si>
  <si>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</si>
  <si>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</si>
  <si>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</si>
  <si>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</si>
  <si>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</si>
  <si>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</si>
  <si>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</si>
  <si>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</si>
  <si>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</si>
  <si>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</si>
  <si>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</si>
  <si>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</si>
  <si>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</si>
  <si>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</si>
  <si>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</si>
  <si>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</si>
  <si>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</si>
  <si>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</si>
  <si>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</si>
  <si>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</si>
  <si>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</si>
  <si>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</si>
  <si>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</si>
  <si>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</si>
  <si>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</si>
  <si>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</si>
  <si>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</si>
  <si>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</si>
  <si>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</si>
  <si>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</si>
  <si>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</si>
  <si>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</si>
  <si>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</si>
  <si>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</si>
  <si>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</si>
  <si>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</si>
  <si>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</si>
  <si>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</si>
  <si>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</si>
  <si>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</si>
  <si>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</si>
  <si>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</si>
  <si>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</si>
  <si>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</si>
  <si>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</si>
  <si>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</si>
  <si>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</si>
  <si>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</si>
  <si>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</si>
  <si>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</si>
  <si>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</si>
  <si>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</si>
  <si>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</si>
  <si>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</si>
  <si>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</si>
  <si>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</si>
  <si>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</si>
  <si>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</si>
  <si>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</si>
  <si>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</si>
  <si>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</si>
  <si>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</si>
  <si>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</si>
  <si>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</si>
  <si>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</si>
  <si>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</si>
  <si>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</si>
  <si>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</si>
  <si>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</si>
  <si>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</si>
  <si>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</si>
  <si>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</si>
  <si>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</si>
  <si>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</si>
  <si>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</si>
  <si>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</si>
  <si>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</si>
  <si>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</si>
  <si>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</si>
  <si>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</si>
  <si>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</si>
  <si>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</si>
  <si>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</si>
  <si>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</si>
  <si>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</si>
  <si>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</si>
  <si>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</si>
  <si>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</si>
  <si>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</si>
  <si>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</si>
  <si>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</si>
  <si>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</si>
  <si>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</si>
  <si>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</si>
  <si>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</si>
  <si>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</si>
  <si>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</si>
  <si>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</si>
  <si>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</si>
  <si>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</si>
  <si>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</si>
  <si>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</si>
  <si>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</si>
  <si>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</si>
  <si>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</si>
  <si>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</si>
  <si>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</si>
  <si>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</si>
  <si>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</si>
  <si>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</si>
  <si>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</si>
  <si>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</si>
  <si>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</si>
  <si>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</si>
  <si>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</si>
  <si>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</si>
  <si>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</si>
  <si>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</si>
  <si>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</si>
  <si>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</si>
  <si>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</si>
  <si>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</si>
  <si>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</si>
  <si>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</si>
  <si>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</si>
  <si>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</si>
  <si>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</si>
  <si>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</si>
  <si>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</si>
  <si>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</si>
  <si>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</si>
  <si>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</si>
  <si>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</si>
  <si>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</si>
  <si>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</si>
  <si>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</si>
  <si>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</si>
  <si>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</si>
  <si>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</si>
  <si>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</si>
  <si>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</si>
  <si>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</si>
  <si>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</si>
  <si>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</si>
  <si>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</si>
  <si>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</si>
  <si>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</si>
  <si>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</si>
  <si>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</si>
  <si>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</si>
  <si>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</si>
  <si>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</si>
  <si>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</si>
  <si>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</si>
  <si>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</si>
  <si>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</si>
  <si>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</si>
  <si>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</si>
  <si>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</si>
  <si>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</si>
  <si>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</si>
  <si>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</si>
  <si>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</si>
  <si>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</si>
  <si>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</si>
  <si>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</si>
  <si>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</si>
  <si>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</si>
  <si>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</si>
  <si>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</si>
  <si>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</si>
  <si>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</si>
  <si>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</si>
  <si>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</si>
  <si>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</si>
  <si>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</si>
  <si>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</si>
  <si>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</si>
  <si>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</si>
  <si>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</si>
  <si>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</si>
  <si>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</si>
  <si>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</si>
  <si>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</si>
  <si>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</si>
  <si>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</si>
  <si>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</si>
  <si>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</si>
  <si>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</si>
  <si>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</si>
  <si>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</si>
  <si>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</si>
  <si>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</si>
  <si>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</si>
  <si>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</si>
  <si>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</si>
  <si>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</si>
  <si>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</si>
  <si>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</si>
  <si>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</si>
  <si>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</si>
  <si>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</si>
  <si>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</si>
  <si>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</si>
  <si>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</si>
  <si>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</si>
  <si>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</si>
  <si>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</si>
  <si>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</si>
  <si>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</si>
  <si>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</si>
  <si>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</si>
  <si>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</si>
  <si>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</si>
  <si>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</si>
  <si>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</si>
  <si>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</si>
  <si>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</si>
  <si>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</si>
  <si>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</si>
  <si>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</si>
  <si>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</si>
  <si>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</si>
  <si>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</si>
  <si>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</si>
  <si>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</si>
  <si>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</si>
  <si>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</si>
  <si>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</si>
  <si>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</si>
  <si>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</si>
  <si>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</si>
  <si>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</si>
  <si>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</si>
  <si>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</si>
  <si>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</si>
  <si>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</si>
  <si>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</si>
  <si>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</si>
  <si>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</si>
  <si>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</si>
  <si>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</si>
  <si>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</si>
  <si>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</si>
  <si>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</si>
  <si>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</si>
  <si>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</si>
  <si>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</si>
  <si>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</si>
  <si>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</si>
  <si>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</si>
  <si>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</si>
  <si>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</si>
  <si>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</si>
  <si>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</si>
  <si>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</si>
  <si>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</si>
  <si>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</si>
  <si>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</si>
  <si>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</si>
  <si>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</si>
  <si>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</si>
  <si>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</si>
  <si>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</si>
  <si>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</si>
  <si>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</si>
  <si>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</si>
  <si>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</si>
  <si>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</si>
  <si>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</si>
  <si>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</si>
  <si>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</si>
  <si>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</si>
  <si>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</si>
  <si>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</si>
  <si>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</si>
  <si>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</si>
  <si>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</si>
  <si>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</si>
  <si>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</si>
  <si>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</si>
  <si>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</si>
  <si>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</si>
  <si>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</si>
  <si>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</si>
  <si>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</si>
  <si>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</si>
  <si>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</si>
  <si>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</si>
  <si>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</si>
  <si>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</si>
  <si>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</si>
  <si>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</si>
  <si>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</si>
  <si>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</si>
  <si>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</si>
  <si>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</si>
  <si>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</si>
  <si>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</si>
  <si>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</si>
  <si>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</si>
  <si>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</si>
  <si>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</si>
  <si>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</si>
  <si>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</si>
  <si>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</si>
  <si>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</si>
  <si>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</si>
  <si>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</si>
  <si>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</si>
  <si>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</si>
  <si>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</si>
  <si>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</si>
  <si>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</si>
  <si>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</si>
  <si>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</si>
  <si>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</si>
  <si>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</si>
  <si>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</si>
  <si>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</si>
  <si>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</si>
  <si>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</si>
  <si>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</si>
  <si>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</si>
  <si>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</si>
  <si>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</si>
  <si>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</si>
  <si>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</si>
  <si>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</si>
  <si>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</si>
  <si>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</si>
  <si>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</si>
  <si>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</si>
  <si>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</si>
  <si>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</si>
  <si>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</si>
  <si>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</si>
  <si>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</si>
  <si>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</si>
  <si>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</si>
  <si>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</si>
  <si>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</si>
  <si>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</si>
  <si>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</si>
  <si>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</si>
  <si>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</si>
  <si>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</si>
  <si>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</si>
  <si>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</si>
  <si>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</si>
  <si>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</si>
  <si>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</si>
  <si>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</si>
  <si>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</si>
  <si>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</si>
  <si>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</si>
  <si>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</si>
  <si>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</si>
  <si>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</si>
  <si>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</si>
  <si>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</si>
  <si>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</si>
  <si>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</si>
  <si>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</si>
  <si>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</si>
  <si>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</si>
  <si>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</si>
  <si>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</si>
  <si>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</si>
  <si>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</si>
  <si>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</si>
  <si>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</si>
  <si>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</si>
  <si>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</si>
  <si>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</si>
  <si>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</si>
  <si>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</si>
  <si>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</si>
  <si>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</si>
  <si>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</si>
  <si>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</si>
  <si>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</si>
  <si>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</si>
  <si>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</si>
  <si>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</si>
  <si>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</si>
  <si>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</si>
  <si>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</si>
  <si>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</si>
  <si>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</si>
  <si>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</si>
  <si>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</si>
  <si>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</si>
  <si>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</si>
  <si>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</si>
  <si>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</si>
  <si>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</si>
  <si>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</si>
  <si>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</si>
  <si>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</si>
  <si>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</si>
  <si>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</si>
  <si>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</si>
  <si>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</si>
  <si>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</si>
  <si>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</si>
  <si>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</si>
  <si>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</si>
  <si>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</si>
  <si>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</si>
  <si>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</si>
  <si>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</si>
  <si>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</si>
  <si>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</si>
  <si>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</si>
  <si>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</si>
  <si>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</si>
  <si>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</si>
  <si>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</si>
  <si>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</si>
  <si>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</si>
  <si>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</si>
  <si>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</si>
  <si>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</si>
  <si>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</si>
  <si>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</si>
  <si>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</si>
  <si>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</si>
  <si>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</si>
  <si>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</si>
  <si>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</si>
  <si>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</si>
  <si>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</si>
  <si>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</si>
  <si>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</si>
  <si>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</si>
  <si>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</si>
  <si>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</si>
  <si>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</si>
  <si>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</si>
  <si>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</si>
  <si>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</si>
  <si>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</si>
  <si>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</si>
  <si>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</si>
  <si>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</si>
  <si>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</si>
  <si>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</si>
  <si>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</si>
  <si>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</si>
  <si>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</si>
  <si>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</si>
  <si>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</si>
  <si>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</si>
  <si>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</si>
  <si>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</si>
  <si>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</si>
  <si>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</si>
  <si>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</si>
  <si>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</si>
  <si>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</si>
  <si>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</si>
  <si>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</si>
  <si>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</si>
  <si>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</si>
  <si>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</si>
  <si>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</si>
  <si>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</si>
  <si>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</si>
  <si>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</si>
  <si>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</si>
  <si>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</si>
  <si>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</si>
  <si>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</si>
  <si>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</si>
  <si>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</si>
  <si>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</si>
  <si>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</si>
  <si>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</si>
  <si>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</si>
  <si>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</si>
  <si>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</si>
  <si>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</si>
  <si>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</si>
  <si>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</si>
  <si>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</si>
  <si>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</si>
  <si>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</si>
  <si>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</si>
  <si>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</si>
  <si>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</si>
  <si>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</si>
  <si>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</si>
  <si>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</si>
  <si>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</si>
  <si>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</si>
  <si>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</si>
  <si>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</si>
  <si>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</si>
  <si>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</si>
  <si>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</si>
  <si>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</si>
  <si>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</si>
  <si>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</si>
  <si>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</si>
  <si>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</si>
  <si>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</si>
  <si>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</si>
  <si>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</si>
  <si>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</si>
  <si>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</si>
  <si>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</si>
  <si>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</si>
  <si>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</si>
  <si>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</si>
  <si>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</si>
  <si>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</si>
  <si>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</si>
  <si>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</si>
  <si>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</si>
  <si>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</si>
  <si>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</si>
  <si>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</si>
  <si>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</si>
  <si>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</si>
  <si>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</si>
  <si>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</si>
  <si>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</si>
  <si>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</si>
  <si>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</si>
  <si>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</si>
  <si>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</si>
  <si>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</si>
  <si>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</si>
  <si>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</si>
  <si>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</si>
  <si>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</si>
  <si>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</si>
  <si>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</si>
  <si>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</si>
  <si>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</si>
  <si>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</si>
  <si>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</si>
  <si>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</si>
  <si>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</si>
  <si>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</si>
  <si>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</si>
  <si>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</si>
  <si>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</si>
  <si>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</si>
  <si>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</si>
  <si>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</si>
  <si>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</si>
  <si>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</si>
  <si>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</si>
  <si>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</si>
  <si>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</si>
  <si>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</si>
  <si>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</si>
  <si>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</si>
  <si>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</si>
  <si>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</si>
  <si>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</si>
  <si>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</si>
  <si>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</si>
  <si>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</si>
  <si>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</si>
  <si>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</si>
  <si>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</si>
  <si>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</si>
  <si>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</si>
  <si>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</si>
  <si>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</si>
  <si>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</si>
  <si>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</si>
  <si>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</si>
  <si>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</si>
  <si>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</si>
  <si>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</si>
  <si>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</si>
  <si>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</si>
  <si>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</si>
  <si>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</si>
  <si>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</si>
  <si>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</si>
  <si>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</si>
  <si>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</si>
  <si>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</si>
  <si>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</si>
  <si>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</si>
  <si>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</si>
  <si>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</si>
  <si>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</si>
  <si>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</si>
  <si>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</si>
  <si>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</si>
  <si>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</si>
  <si>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</si>
  <si>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</si>
  <si>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</si>
  <si>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</si>
  <si>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</si>
  <si>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</si>
  <si>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</si>
  <si>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</si>
  <si>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</si>
  <si>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</si>
  <si>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</si>
  <si>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</si>
  <si>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</si>
  <si>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</si>
  <si>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</si>
  <si>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</si>
  <si>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</si>
  <si>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</si>
  <si>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</si>
  <si>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</si>
  <si>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</si>
  <si>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</si>
  <si>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</si>
  <si>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</si>
  <si>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</si>
  <si>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</si>
  <si>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</si>
  <si>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</si>
  <si>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</si>
  <si>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</si>
  <si>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</si>
  <si>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</si>
  <si>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</si>
  <si>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</si>
  <si>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</si>
  <si>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</si>
  <si>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</si>
  <si>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</si>
  <si>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</si>
  <si>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</si>
  <si>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</si>
  <si>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</si>
  <si>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</si>
  <si>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</si>
  <si>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</si>
  <si>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</si>
  <si>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</si>
  <si>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</si>
  <si>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</si>
  <si>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</si>
  <si>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</si>
  <si>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</si>
  <si>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</si>
  <si>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</si>
  <si>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</si>
  <si>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</si>
  <si>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</si>
  <si>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</si>
  <si>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</si>
  <si>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</si>
  <si>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</si>
  <si>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</si>
  <si>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</si>
  <si>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</si>
  <si>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</si>
  <si>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</si>
  <si>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</si>
  <si>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</si>
  <si>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</si>
  <si>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</si>
  <si>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</si>
  <si>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</si>
  <si>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</si>
  <si>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</si>
  <si>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</si>
  <si>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</si>
  <si>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</si>
  <si>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</si>
  <si>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</si>
  <si>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</si>
  <si>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</si>
  <si>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</si>
  <si>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</si>
  <si>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</si>
  <si>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</si>
  <si>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</si>
  <si>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</si>
  <si>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</si>
  <si>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</si>
  <si>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</si>
  <si>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</si>
  <si>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</si>
  <si>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</si>
  <si>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</si>
  <si>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</si>
  <si>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</si>
  <si>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</si>
  <si>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</si>
  <si>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</si>
  <si>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</si>
  <si>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</si>
  <si>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</si>
  <si>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</si>
  <si>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</si>
  <si>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</si>
  <si>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</si>
  <si>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</si>
  <si>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</si>
  <si>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</si>
  <si>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</si>
  <si>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</si>
  <si>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</si>
  <si>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</si>
  <si>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</si>
  <si>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</si>
  <si>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</si>
  <si>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</si>
  <si>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</si>
  <si>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</si>
  <si>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</si>
  <si>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</si>
  <si>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</si>
  <si>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</si>
  <si>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</si>
  <si>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</si>
  <si>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</si>
  <si>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</si>
  <si>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</si>
  <si>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</si>
  <si>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</si>
  <si>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</si>
  <si>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</si>
  <si>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</si>
  <si>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</si>
  <si>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</si>
  <si>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</si>
  <si>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</si>
  <si>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</si>
  <si>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</si>
  <si>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</si>
  <si>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</si>
  <si>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</si>
  <si>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</si>
  <si>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</si>
  <si>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</si>
  <si>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</si>
  <si>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</si>
  <si>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</si>
  <si>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</si>
  <si>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</si>
  <si>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</si>
  <si>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</si>
  <si>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</si>
  <si>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</si>
  <si>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</si>
  <si>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</si>
  <si>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</si>
  <si>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</si>
  <si>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</si>
  <si>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</si>
  <si>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</si>
  <si>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</si>
  <si>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</si>
  <si>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</si>
  <si>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</si>
  <si>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</si>
  <si>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</si>
  <si>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</si>
  <si>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</si>
  <si>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</si>
  <si>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</si>
  <si>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</si>
  <si>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</si>
  <si>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</si>
  <si>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</si>
  <si>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</si>
  <si>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</si>
  <si>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</si>
  <si>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</si>
  <si>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</si>
  <si>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</si>
  <si>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</si>
  <si>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</si>
  <si>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</si>
  <si>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</si>
  <si>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</si>
  <si>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</si>
  <si>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</si>
  <si>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</si>
  <si>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</si>
  <si>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</si>
  <si>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</si>
  <si>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</si>
  <si>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</si>
  <si>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</si>
  <si>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</si>
  <si>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</si>
  <si>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</si>
  <si>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</si>
  <si>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</si>
  <si>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</si>
  <si>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</si>
  <si>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</si>
  <si>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</si>
  <si>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</si>
  <si>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</si>
  <si>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</si>
  <si>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</si>
  <si>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</si>
  <si>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</si>
  <si>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</si>
  <si>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</si>
  <si>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</si>
  <si>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</si>
  <si>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</si>
  <si>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</si>
  <si>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</si>
  <si>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</si>
  <si>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</si>
  <si>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</si>
  <si>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</si>
  <si>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</si>
  <si>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</si>
  <si>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</si>
  <si>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</si>
  <si>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</si>
  <si>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</si>
  <si>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</si>
  <si>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</si>
  <si>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</si>
  <si>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</si>
  <si>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</si>
  <si>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</si>
  <si>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</si>
  <si>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</si>
  <si>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</si>
  <si>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</si>
  <si>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</si>
  <si>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</si>
  <si>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</si>
  <si>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</si>
  <si>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</si>
  <si>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</si>
  <si>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</si>
  <si>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</si>
  <si>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</si>
  <si>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</si>
  <si>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</si>
  <si>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</si>
  <si>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</si>
  <si>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</si>
  <si>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</si>
  <si>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</si>
  <si>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</si>
  <si>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</si>
  <si>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</si>
  <si>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</si>
  <si>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</si>
  <si>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</si>
  <si>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</si>
  <si>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</si>
  <si>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</si>
  <si>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</si>
  <si>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</si>
  <si>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</si>
  <si>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</si>
  <si>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</si>
  <si>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</si>
  <si>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</si>
  <si>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</si>
  <si>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</si>
  <si>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</si>
  <si>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</si>
  <si>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</si>
  <si>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</si>
  <si>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</si>
  <si>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</si>
  <si>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</si>
  <si>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</si>
  <si>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</si>
  <si>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</si>
  <si>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</si>
  <si>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</si>
  <si>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</si>
  <si>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</si>
  <si>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</si>
  <si>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</si>
  <si>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</si>
  <si>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</si>
  <si>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</si>
  <si>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</si>
  <si>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</si>
  <si>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</si>
  <si>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</si>
  <si>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</si>
  <si>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</si>
  <si>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</si>
  <si>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</si>
  <si>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</si>
  <si>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</si>
  <si>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</si>
  <si>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</si>
  <si>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</si>
  <si>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</si>
  <si>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</si>
  <si>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</si>
  <si>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</si>
  <si>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</si>
  <si>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</si>
  <si>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</si>
  <si>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</si>
  <si>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</si>
  <si>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</si>
  <si>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</si>
  <si>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</si>
  <si>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</si>
  <si>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</si>
  <si>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</si>
  <si>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</si>
  <si>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</si>
  <si>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</si>
  <si>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</si>
  <si>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</si>
  <si>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</si>
  <si>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</si>
  <si>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</si>
  <si>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</si>
  <si>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</si>
  <si>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</si>
  <si>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</si>
  <si>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</si>
  <si>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</si>
  <si>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</si>
  <si>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</si>
  <si>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</si>
  <si>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</si>
  <si>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</si>
  <si>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</si>
  <si>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</si>
  <si>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</si>
  <si>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</si>
  <si>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</si>
  <si>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</si>
  <si>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</si>
  <si>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</si>
  <si>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</si>
  <si>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</si>
  <si>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</si>
  <si>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</si>
  <si>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</si>
  <si>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</si>
  <si>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</si>
  <si>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</si>
  <si>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</si>
  <si>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</si>
  <si>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</si>
  <si>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</si>
  <si>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</si>
  <si>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</si>
  <si>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</si>
  <si>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</si>
  <si>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</si>
  <si>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</si>
  <si>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</si>
  <si>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</si>
  <si>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</si>
  <si>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</si>
  <si>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</si>
  <si>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</si>
  <si>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</si>
  <si>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</si>
  <si>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</si>
  <si>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</si>
  <si>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</si>
  <si>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</si>
  <si>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</si>
  <si>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</si>
  <si>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</si>
  <si>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</si>
  <si>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</si>
  <si>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</si>
  <si>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</si>
  <si>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</si>
  <si>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</si>
  <si>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</si>
  <si>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</si>
  <si>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</si>
  <si>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</si>
  <si>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</si>
  <si>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</si>
  <si>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</si>
  <si>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</si>
  <si>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</si>
  <si>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</si>
  <si>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</si>
  <si>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</si>
  <si>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</si>
  <si>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</si>
  <si>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</si>
  <si>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</si>
  <si>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</si>
  <si>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</si>
  <si>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</si>
  <si>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</si>
  <si>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</si>
  <si>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</si>
  <si>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</si>
  <si>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</si>
  <si>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</si>
  <si>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</si>
  <si>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</si>
  <si>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</si>
  <si>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</si>
  <si>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</si>
  <si>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</si>
  <si>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</si>
  <si>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</si>
  <si>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</si>
  <si>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</si>
  <si>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</si>
  <si>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</si>
  <si>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</si>
  <si>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</si>
  <si>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</si>
  <si>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</si>
  <si>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</si>
  <si>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</si>
  <si>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</si>
  <si>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</si>
  <si>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</si>
  <si>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</si>
  <si>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</si>
  <si>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</si>
  <si>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</si>
  <si>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</si>
  <si>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</si>
  <si>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</si>
  <si>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</si>
  <si>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</si>
  <si>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</si>
  <si>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</si>
  <si>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</si>
  <si>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</si>
  <si>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</si>
  <si>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</si>
  <si>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</si>
  <si>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</si>
  <si>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</si>
  <si>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</si>
  <si>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</si>
  <si>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</si>
  <si>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</si>
  <si>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</si>
  <si>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</si>
  <si>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</si>
  <si>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</si>
  <si>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</si>
  <si>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</si>
  <si>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</si>
  <si>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</si>
  <si>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</si>
  <si>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</si>
  <si>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</si>
  <si>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</si>
  <si>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</si>
  <si>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</si>
  <si>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</si>
  <si>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</si>
  <si>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</si>
  <si>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</si>
  <si>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</si>
  <si>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</si>
  <si>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</si>
  <si>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</si>
  <si>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</si>
  <si>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</si>
  <si>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</si>
  <si>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</si>
  <si>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</si>
  <si>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</si>
  <si>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</si>
  <si>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</si>
  <si>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</si>
  <si>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</si>
  <si>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</si>
  <si>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</si>
  <si>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</si>
  <si>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</si>
  <si>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</si>
  <si>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</si>
  <si>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</si>
  <si>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</si>
  <si>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</si>
  <si>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</si>
  <si>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</si>
  <si>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</si>
  <si>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</si>
  <si>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</si>
  <si>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</si>
  <si>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</si>
  <si>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</si>
  <si>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</si>
  <si>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</si>
  <si>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</si>
  <si>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</si>
  <si>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</si>
  <si>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</si>
  <si>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</si>
  <si>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</si>
  <si>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</si>
  <si>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</si>
  <si>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</si>
  <si>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</si>
  <si>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</si>
  <si>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</si>
  <si>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</si>
  <si>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</si>
  <si>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</si>
  <si>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</si>
  <si>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</si>
  <si>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</si>
  <si>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</si>
  <si>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</si>
  <si>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</si>
  <si>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</si>
  <si>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</si>
  <si>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</si>
  <si>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</si>
  <si>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</si>
  <si>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</si>
  <si>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</si>
  <si>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</si>
  <si>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</si>
  <si>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</si>
  <si>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</si>
  <si>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</si>
  <si>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</si>
  <si>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</si>
  <si>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</si>
  <si>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</si>
  <si>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</si>
  <si>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</si>
  <si>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</si>
  <si>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</si>
  <si>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</si>
  <si>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</si>
  <si>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</si>
  <si>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</si>
  <si>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</si>
  <si>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</si>
  <si>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</si>
  <si>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</si>
  <si>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</si>
  <si>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</si>
  <si>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</si>
  <si>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</si>
  <si>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</si>
  <si>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</si>
  <si>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</si>
  <si>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</si>
  <si>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</si>
  <si>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</si>
  <si>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</si>
  <si>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</si>
  <si>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</si>
  <si>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</si>
  <si>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</si>
  <si>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</si>
  <si>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</si>
  <si>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</si>
  <si>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</si>
  <si>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</si>
  <si>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</si>
  <si>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</si>
  <si>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</si>
  <si>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</si>
  <si>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</si>
  <si>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</si>
  <si>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</si>
  <si>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</si>
  <si>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</si>
  <si>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</si>
  <si>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</si>
  <si>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</si>
  <si>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</si>
  <si>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</si>
  <si>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</si>
  <si>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</si>
  <si>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</si>
  <si>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</si>
  <si>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</si>
  <si>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</si>
  <si>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</si>
  <si>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</si>
  <si>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</si>
  <si>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</si>
  <si>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</si>
  <si>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</si>
  <si>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</si>
  <si>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</si>
  <si>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</si>
  <si>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</si>
  <si>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</si>
  <si>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</si>
  <si>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</si>
  <si>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</si>
  <si>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</si>
  <si>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</si>
  <si>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</si>
  <si>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</si>
  <si>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</si>
  <si>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</si>
  <si>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</si>
  <si>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</si>
  <si>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</si>
  <si>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</si>
  <si>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</si>
  <si>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</si>
  <si>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</si>
  <si>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</si>
  <si>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</si>
  <si>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</si>
  <si>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</si>
  <si>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</si>
  <si>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</si>
  <si>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</si>
  <si>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</si>
  <si>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</si>
  <si>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</si>
  <si>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</si>
  <si>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</si>
  <si>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</si>
  <si>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</si>
  <si>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</si>
  <si>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</si>
  <si>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</si>
  <si>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</si>
  <si>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</si>
  <si>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</si>
  <si>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</si>
  <si>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</si>
  <si>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</si>
  <si>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</si>
  <si>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</si>
  <si>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</si>
  <si>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</si>
  <si>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</si>
  <si>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</si>
  <si>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</si>
  <si>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</si>
  <si>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</si>
  <si>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</si>
  <si>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</si>
  <si>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</si>
  <si>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</si>
  <si>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</si>
  <si>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</si>
  <si>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</si>
  <si>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</si>
  <si>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</si>
  <si>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</si>
  <si>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</si>
  <si>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</si>
  <si>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</si>
  <si>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</si>
  <si>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</si>
  <si>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</si>
  <si>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</si>
  <si>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</si>
  <si>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</si>
  <si>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</si>
  <si>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</si>
  <si>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</si>
  <si>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</si>
  <si>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</si>
  <si>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</si>
  <si>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</si>
  <si>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</si>
  <si>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</si>
  <si>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</si>
  <si>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</si>
  <si>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</si>
  <si>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</si>
  <si>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</si>
  <si>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</si>
  <si>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</si>
  <si>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</si>
  <si>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</si>
  <si>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</si>
  <si>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</si>
  <si>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</si>
  <si>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</si>
  <si>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</si>
  <si>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</si>
  <si>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</si>
  <si>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</si>
  <si>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</si>
  <si>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</si>
  <si>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</si>
  <si>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</si>
  <si>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</si>
  <si>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</si>
  <si>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</si>
  <si>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</si>
  <si>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</si>
  <si>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</si>
  <si>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</si>
  <si>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</si>
  <si>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</si>
  <si>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</si>
  <si>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</si>
  <si>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</si>
  <si>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</si>
  <si>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</si>
  <si>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</si>
  <si>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</si>
  <si>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</si>
  <si>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</si>
  <si>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</si>
  <si>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</si>
  <si>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</si>
  <si>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</si>
  <si>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</si>
  <si>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</si>
  <si>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</si>
  <si>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</si>
  <si>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</si>
  <si>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</si>
  <si>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</si>
  <si>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</si>
  <si>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</si>
  <si>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</si>
  <si>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</si>
  <si>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</si>
  <si>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</si>
  <si>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</si>
  <si>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</si>
  <si>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</si>
  <si>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</si>
  <si>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</si>
  <si>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</si>
  <si>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</si>
  <si>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</si>
  <si>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</si>
  <si>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</si>
  <si>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</si>
  <si>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</si>
  <si>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</si>
  <si>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</si>
  <si>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</si>
  <si>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</si>
  <si>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</si>
  <si>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</si>
  <si>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</si>
  <si>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</si>
  <si>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</si>
  <si>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</si>
  <si>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</si>
  <si>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</si>
  <si>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</si>
  <si>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</si>
  <si>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</si>
  <si>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</si>
  <si>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</si>
  <si>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</si>
  <si>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</si>
  <si>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</si>
  <si>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</si>
  <si>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</si>
  <si>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</si>
  <si>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</si>
  <si>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</si>
  <si>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</si>
  <si>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</si>
  <si>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</si>
  <si>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</si>
  <si>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</si>
  <si>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</si>
  <si>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</si>
  <si>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</si>
  <si>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</si>
  <si>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</si>
  <si>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</si>
  <si>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</si>
  <si>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</si>
  <si>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</si>
  <si>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</si>
  <si>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</si>
  <si>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</si>
  <si>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</si>
  <si>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</si>
  <si>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</si>
  <si>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</si>
  <si>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</si>
  <si>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</si>
  <si>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</si>
  <si>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</si>
  <si>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</si>
  <si>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</si>
  <si>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</si>
  <si>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</si>
  <si>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</si>
  <si>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</si>
  <si>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</si>
  <si>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</si>
  <si>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</si>
  <si>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</si>
  <si>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</si>
  <si>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</si>
  <si>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</si>
  <si>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</si>
  <si>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</si>
  <si>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</si>
  <si>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</si>
  <si>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</si>
  <si>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</si>
  <si>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</si>
  <si>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</si>
  <si>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</si>
  <si>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</si>
  <si>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</si>
  <si>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</si>
  <si>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</si>
  <si>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</si>
  <si>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</si>
  <si>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</si>
  <si>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</si>
  <si>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</si>
  <si>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</si>
  <si>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</si>
  <si>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</si>
  <si>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</si>
  <si>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</si>
  <si>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</si>
  <si>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</si>
  <si>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</si>
  <si>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</si>
  <si>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</si>
  <si>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</si>
  <si>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</si>
  <si>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</si>
  <si>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</si>
  <si>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</si>
  <si>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</si>
  <si>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</si>
  <si>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</si>
  <si>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</si>
  <si>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</si>
  <si>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</si>
  <si>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</si>
  <si>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</si>
  <si>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</si>
  <si>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</si>
  <si>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</si>
  <si>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</si>
  <si>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</si>
  <si>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</si>
  <si>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</si>
  <si>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</si>
  <si>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</si>
  <si>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</si>
  <si>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</si>
  <si>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</si>
  <si>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</si>
  <si>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</si>
  <si>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</si>
  <si>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</si>
  <si>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</si>
  <si>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</si>
  <si>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</si>
  <si>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</si>
  <si>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</si>
  <si>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</si>
  <si>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</si>
  <si>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</si>
  <si>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</si>
  <si>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</si>
  <si>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</si>
  <si>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</si>
  <si>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</si>
  <si>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</si>
  <si>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</si>
  <si>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</si>
  <si>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</si>
  <si>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</si>
  <si>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</si>
  <si>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</si>
  <si>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</si>
  <si>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</si>
  <si>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</si>
  <si>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</si>
  <si>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</si>
  <si>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</si>
  <si>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</si>
  <si>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</si>
  <si>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</si>
  <si>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</si>
  <si>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</si>
  <si>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</si>
  <si>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</si>
  <si>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</si>
  <si>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</si>
  <si>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</si>
  <si>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</si>
  <si>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</si>
  <si>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</si>
  <si>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</si>
  <si>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</si>
  <si>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</si>
  <si>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</si>
  <si>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</si>
  <si>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</si>
  <si>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</si>
  <si>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</si>
  <si>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</si>
  <si>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</si>
  <si>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</si>
  <si>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</si>
  <si>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</si>
  <si>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</si>
  <si>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</si>
  <si>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</si>
  <si>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</si>
  <si>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</si>
  <si>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</si>
  <si>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</si>
  <si>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</si>
  <si>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</si>
  <si>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</si>
  <si>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</si>
  <si>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</si>
  <si>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</si>
  <si>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</si>
  <si>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</si>
  <si>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</si>
  <si>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</si>
  <si>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</si>
  <si>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</si>
  <si>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</si>
  <si>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</si>
  <si>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</si>
  <si>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</si>
  <si>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</si>
  <si>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</si>
  <si>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</si>
  <si>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</si>
  <si>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</si>
  <si>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</si>
  <si>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</si>
  <si>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</si>
  <si>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</si>
  <si>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</si>
  <si>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</si>
  <si>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</si>
  <si>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</si>
  <si>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</si>
  <si>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</si>
  <si>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</si>
  <si>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</si>
  <si>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</si>
  <si>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</si>
  <si>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</si>
  <si>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</si>
  <si>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</si>
  <si>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</si>
  <si>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</si>
  <si>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</si>
  <si>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</si>
  <si>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</si>
  <si>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</si>
  <si>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</si>
  <si>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</si>
  <si>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</si>
  <si>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</si>
  <si>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</si>
  <si>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</si>
  <si>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</si>
  <si>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</si>
  <si>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</si>
  <si>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</si>
  <si>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</si>
  <si>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</si>
  <si>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</si>
  <si>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</si>
  <si>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</si>
  <si>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</si>
  <si>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</si>
  <si>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</si>
  <si>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</si>
  <si>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</si>
  <si>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</si>
  <si>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</si>
  <si>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</si>
  <si>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</si>
  <si>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</si>
  <si>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</si>
  <si>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</si>
  <si>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</si>
  <si>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</si>
  <si>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</si>
  <si>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</si>
  <si>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</si>
  <si>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</si>
  <si>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</si>
  <si>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</si>
  <si>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</si>
  <si>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</si>
  <si>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</si>
  <si>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</si>
  <si>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</si>
  <si>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</si>
  <si>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</si>
  <si>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</si>
  <si>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</si>
  <si>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</si>
  <si>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</si>
  <si>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</si>
  <si>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</si>
  <si>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</si>
  <si>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</si>
  <si>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</si>
  <si>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</si>
  <si>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</si>
  <si>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</si>
  <si>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</si>
  <si>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</si>
  <si>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</si>
  <si>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</si>
  <si>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</si>
  <si>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</si>
  <si>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</si>
  <si>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</si>
  <si>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</si>
  <si>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</si>
  <si>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</si>
  <si>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</si>
  <si>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</si>
  <si>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</si>
  <si>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</si>
  <si>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</si>
  <si>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</si>
  <si>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</si>
  <si>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</si>
  <si>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</si>
  <si>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</si>
  <si>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</si>
  <si>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</si>
  <si>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</si>
  <si>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</si>
  <si>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</si>
  <si>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</si>
  <si>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</si>
  <si>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</si>
  <si>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</si>
  <si>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</si>
  <si>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</si>
  <si>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</si>
  <si>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</si>
  <si>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</si>
  <si>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</si>
  <si>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</si>
  <si>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</si>
  <si>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</si>
  <si>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</si>
  <si>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</si>
  <si>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</si>
  <si>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</si>
  <si>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</si>
  <si>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</si>
  <si>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</si>
  <si>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</si>
  <si>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</si>
  <si>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</si>
  <si>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</si>
  <si>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</si>
  <si>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</si>
  <si>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</si>
  <si>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</si>
  <si>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</si>
  <si>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</si>
  <si>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</si>
  <si>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</si>
  <si>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</si>
  <si>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</si>
  <si>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</si>
  <si>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</si>
  <si>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</si>
  <si>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</si>
  <si>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</si>
  <si>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</si>
  <si>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</si>
  <si>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</si>
  <si>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</si>
  <si>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</si>
  <si>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</si>
  <si>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</si>
  <si>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</si>
  <si>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</si>
  <si>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</si>
  <si>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</si>
  <si>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</si>
  <si>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</si>
  <si>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</si>
  <si>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</si>
  <si>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</si>
  <si>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</si>
  <si>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</si>
  <si>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</si>
  <si>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</si>
  <si>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</si>
  <si>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</si>
  <si>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</si>
  <si>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</si>
  <si>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</si>
  <si>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</si>
  <si>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</si>
  <si>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</si>
  <si>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</si>
  <si>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</si>
  <si>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</si>
  <si>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</si>
  <si>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</si>
  <si>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</si>
  <si>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</si>
  <si>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</si>
  <si>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</si>
  <si>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</si>
  <si>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</si>
  <si>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</si>
  <si>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</si>
  <si>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</si>
  <si>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</si>
  <si>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</si>
  <si>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</si>
  <si>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</si>
  <si>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</si>
  <si>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</si>
  <si>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</si>
  <si>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</si>
  <si>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</si>
  <si>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</si>
  <si>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</si>
  <si>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</si>
  <si>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</si>
  <si>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</si>
  <si>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</si>
  <si>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</si>
  <si>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</si>
  <si>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</si>
  <si>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</si>
  <si>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</si>
  <si>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</si>
  <si>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</si>
  <si>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</si>
  <si>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</si>
  <si>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</si>
  <si>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</si>
  <si>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</si>
  <si>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</si>
  <si>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</si>
  <si>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</si>
  <si>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</si>
  <si>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</si>
  <si>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</si>
  <si>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</si>
  <si>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</si>
  <si>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</si>
  <si>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</si>
  <si>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</si>
  <si>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</si>
  <si>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</si>
  <si>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</si>
  <si>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</si>
  <si>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</si>
  <si>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</si>
  <si>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</si>
  <si>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</si>
  <si>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</si>
  <si>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</si>
  <si>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</si>
  <si>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</si>
  <si>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</si>
  <si>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</si>
  <si>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</si>
  <si>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</si>
  <si>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</si>
  <si>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</si>
  <si>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</si>
  <si>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</si>
  <si>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</si>
  <si>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</si>
  <si>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</si>
  <si>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</si>
  <si>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</si>
  <si>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</si>
  <si>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</si>
  <si>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</si>
  <si>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</si>
  <si>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</si>
  <si>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</si>
  <si>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</si>
  <si>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</si>
  <si>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</si>
  <si>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</si>
  <si>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</si>
  <si>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</si>
  <si>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</si>
  <si>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</si>
  <si>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</si>
  <si>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</si>
  <si>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</si>
  <si>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</si>
  <si>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</si>
  <si>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</si>
  <si>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</si>
  <si>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</si>
  <si>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</si>
  <si>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</si>
  <si>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</si>
  <si>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</si>
  <si>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</si>
  <si>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</si>
  <si>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</si>
  <si>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</si>
  <si>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</si>
  <si>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</si>
  <si>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</si>
  <si>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</si>
  <si>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</si>
  <si>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</si>
  <si>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</si>
  <si>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</si>
  <si>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</si>
  <si>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</si>
  <si>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</si>
  <si>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</si>
  <si>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</si>
  <si>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</si>
  <si>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</si>
  <si>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</si>
  <si>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</si>
  <si>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</si>
  <si>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</si>
  <si>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</si>
  <si>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</si>
  <si>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</si>
  <si>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</si>
  <si>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</si>
  <si>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</si>
  <si>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</si>
  <si>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</si>
  <si>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</si>
  <si>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</si>
  <si>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</si>
  <si>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</si>
  <si>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</si>
  <si>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</si>
  <si>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</si>
  <si>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</si>
  <si>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</si>
  <si>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</si>
  <si>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</si>
  <si>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</si>
  <si>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</si>
  <si>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</si>
  <si>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</si>
  <si>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</si>
  <si>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</si>
  <si>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</si>
  <si>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</si>
  <si>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</si>
  <si>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</si>
  <si>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</si>
  <si>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</si>
  <si>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</si>
  <si>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</si>
  <si>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</si>
  <si>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</si>
  <si>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</si>
  <si>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</si>
  <si>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</si>
  <si>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</si>
  <si>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</si>
  <si>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</si>
  <si>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</si>
  <si>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</si>
  <si>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</si>
  <si>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</si>
  <si>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</si>
  <si>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</si>
  <si>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</si>
  <si>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</si>
  <si>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</si>
  <si>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</si>
  <si>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</si>
  <si>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</si>
  <si>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</si>
  <si>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</si>
  <si>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</si>
  <si>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</si>
  <si>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</si>
  <si>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</si>
  <si>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</si>
  <si>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</si>
  <si>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</si>
  <si>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</si>
  <si>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</si>
  <si>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</si>
  <si>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</si>
  <si>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</si>
  <si>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</si>
  <si>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</si>
  <si>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</si>
  <si>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</si>
  <si>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</si>
  <si>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</si>
  <si>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</si>
  <si>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</si>
  <si>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</si>
  <si>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</si>
  <si>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</si>
  <si>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</si>
  <si>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</si>
  <si>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</si>
  <si>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</si>
  <si>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</si>
  <si>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</si>
  <si>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</si>
  <si>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</si>
  <si>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</si>
  <si>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</si>
  <si>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</si>
  <si>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</si>
  <si>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</si>
  <si>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</si>
  <si>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</si>
  <si>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</si>
  <si>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</si>
  <si>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</si>
  <si>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</si>
  <si>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</si>
  <si>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</si>
  <si>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</si>
  <si>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</si>
  <si>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</si>
  <si>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</si>
  <si>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</si>
  <si>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</si>
  <si>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</si>
  <si>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</si>
  <si>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</si>
  <si>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</si>
  <si>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</si>
  <si>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</si>
  <si>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</si>
  <si>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</si>
  <si>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</si>
  <si>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</si>
  <si>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</si>
  <si>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</si>
  <si>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</si>
  <si>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</si>
  <si>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</si>
  <si>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</si>
  <si>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</si>
  <si>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</si>
  <si>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</si>
  <si>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</si>
  <si>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</si>
  <si>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</si>
  <si>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</si>
  <si>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</si>
  <si>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</si>
  <si>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</si>
  <si>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</si>
  <si>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</si>
  <si>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</si>
  <si>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</si>
  <si>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</si>
  <si>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</si>
  <si>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</si>
  <si>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</si>
  <si>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</si>
  <si>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</si>
  <si>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</si>
  <si>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</si>
  <si>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</si>
  <si>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</si>
  <si>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</si>
  <si>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</si>
  <si>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</si>
  <si>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</si>
  <si>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</si>
  <si>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</si>
  <si>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</si>
  <si>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</si>
  <si>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</si>
  <si>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</si>
  <si>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</si>
  <si>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</si>
  <si>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</si>
  <si>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</si>
  <si>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</si>
  <si>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</si>
  <si>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</si>
  <si>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</si>
  <si>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</si>
  <si>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</si>
  <si>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</si>
  <si>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</si>
  <si>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</si>
  <si>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</si>
  <si>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</si>
  <si>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</si>
  <si>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</si>
  <si>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</si>
  <si>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</si>
  <si>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</si>
  <si>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</si>
  <si>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</si>
  <si>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</si>
  <si>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</si>
  <si>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</si>
  <si>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</si>
  <si>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</si>
  <si>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</si>
  <si>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</si>
  <si>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</si>
  <si>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</si>
  <si>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</si>
  <si>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</si>
  <si>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</si>
  <si>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</si>
  <si>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</si>
  <si>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</si>
  <si>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</si>
  <si>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</si>
  <si>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</si>
  <si>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</si>
  <si>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</si>
  <si>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</si>
  <si>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</si>
  <si>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</si>
  <si>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</si>
  <si>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</si>
  <si>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</si>
  <si>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</si>
  <si>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</si>
  <si>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</si>
  <si>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</si>
  <si>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</si>
  <si>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</si>
  <si>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</si>
  <si>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</si>
  <si>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</si>
  <si>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</si>
  <si>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</si>
  <si>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</si>
  <si>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</si>
  <si>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</si>
  <si>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</si>
  <si>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</si>
  <si>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</si>
  <si>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</si>
  <si>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</si>
  <si>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</si>
  <si>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</si>
  <si>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</si>
  <si>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</si>
  <si>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</si>
  <si>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</si>
  <si>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</si>
  <si>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</si>
  <si>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</si>
  <si>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</si>
  <si>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</si>
  <si>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</si>
  <si>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</si>
  <si>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</si>
  <si>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</si>
  <si>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</si>
  <si>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</si>
  <si>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</si>
  <si>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</si>
  <si>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</si>
  <si>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</si>
  <si>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</si>
  <si>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</si>
  <si>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</si>
  <si>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</si>
  <si>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</si>
  <si>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</si>
  <si>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</si>
  <si>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</si>
  <si>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</si>
  <si>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</si>
  <si>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</si>
  <si>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</si>
  <si>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</si>
  <si>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</si>
  <si>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</si>
  <si>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</si>
  <si>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</si>
  <si>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</si>
  <si>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</si>
  <si>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</si>
  <si>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</si>
  <si>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</si>
  <si>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</si>
  <si>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</si>
  <si>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</si>
  <si>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</si>
  <si>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</si>
  <si>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</si>
  <si>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</si>
  <si>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</si>
  <si>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</si>
  <si>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</si>
  <si>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</si>
  <si>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</si>
  <si>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</si>
  <si>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</si>
  <si>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</si>
  <si>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</si>
  <si>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</si>
  <si>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</si>
  <si>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</si>
  <si>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</si>
  <si>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</si>
  <si>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</si>
  <si>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</si>
  <si>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</si>
  <si>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</si>
  <si>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</si>
  <si>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</si>
  <si>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</si>
  <si>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</si>
  <si>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</si>
  <si>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</si>
  <si>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</si>
  <si>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</si>
  <si>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</si>
  <si>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</si>
  <si>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</si>
  <si>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</si>
  <si>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</si>
  <si>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</si>
  <si>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</si>
  <si>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</si>
  <si>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</si>
  <si>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</si>
  <si>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</si>
  <si>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</si>
  <si>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</si>
  <si>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</si>
  <si>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</si>
  <si>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</si>
  <si>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</si>
  <si>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</si>
  <si>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</si>
  <si>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</si>
  <si>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</si>
  <si>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</si>
  <si>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</si>
  <si>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</si>
  <si>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</si>
  <si>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</si>
  <si>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</si>
  <si>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</si>
  <si>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</si>
  <si>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</si>
  <si>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</si>
  <si>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</si>
  <si>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</si>
  <si>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</si>
  <si>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</si>
  <si>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</si>
  <si>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</si>
  <si>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</si>
  <si>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</si>
  <si>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</si>
  <si>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</si>
  <si>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</si>
  <si>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</si>
  <si>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</si>
  <si>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</si>
  <si>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</si>
  <si>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</si>
  <si>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</si>
  <si>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</si>
  <si>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</si>
  <si>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</si>
  <si>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</si>
  <si>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</si>
  <si>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</si>
  <si>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</si>
  <si>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</si>
  <si>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</si>
  <si>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</si>
  <si>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</si>
  <si>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</si>
  <si>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</si>
  <si>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</si>
  <si>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</si>
  <si>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</si>
  <si>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</si>
  <si>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</si>
  <si>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</si>
  <si>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</si>
  <si>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</si>
  <si>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</si>
  <si>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</si>
  <si>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</si>
  <si>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</si>
  <si>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</si>
  <si>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</si>
  <si>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</si>
  <si>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</si>
  <si>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</si>
  <si>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</si>
  <si>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</si>
  <si>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</si>
  <si>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</si>
  <si>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</si>
  <si>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</si>
  <si>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</si>
  <si>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</si>
  <si>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</si>
  <si>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</si>
  <si>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</si>
  <si>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</si>
  <si>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</si>
  <si>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</si>
  <si>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</si>
  <si>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</si>
  <si>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</si>
  <si>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</si>
  <si>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</si>
  <si>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</si>
  <si>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</si>
  <si>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</si>
  <si>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</si>
  <si>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</si>
  <si>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</si>
  <si>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</si>
  <si>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</si>
  <si>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</si>
  <si>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</si>
  <si>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</si>
  <si>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</si>
  <si>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</si>
  <si>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</si>
  <si>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</si>
  <si>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</si>
  <si>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</si>
  <si>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</si>
  <si>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</si>
  <si>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</si>
  <si>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</si>
  <si>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</si>
  <si>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</si>
  <si>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</si>
  <si>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</si>
  <si>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</si>
  <si>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</si>
  <si>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</si>
  <si>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</si>
  <si>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</si>
  <si>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</si>
  <si>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</si>
  <si>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</si>
  <si>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</si>
  <si>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</si>
  <si>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</si>
  <si>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</si>
  <si>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</si>
  <si>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</si>
  <si>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</si>
  <si>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</si>
  <si>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</si>
  <si>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</si>
  <si>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</si>
  <si>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</si>
  <si>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</si>
  <si>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</si>
  <si>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</si>
  <si>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</si>
  <si>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</si>
  <si>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</si>
  <si>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</si>
  <si>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</si>
  <si>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</si>
  <si>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</si>
  <si>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</si>
  <si>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</si>
  <si>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</si>
  <si>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</si>
  <si>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</si>
  <si>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</si>
  <si>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</si>
  <si>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</si>
  <si>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</si>
  <si>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</si>
  <si>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</si>
  <si>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</si>
  <si>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</si>
  <si>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</si>
  <si>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</si>
  <si>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</si>
  <si>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</si>
  <si>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</si>
  <si>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</si>
  <si>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</si>
  <si>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</si>
  <si>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</si>
  <si>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</si>
  <si>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</si>
  <si>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</si>
  <si>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</si>
  <si>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</si>
  <si>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</si>
  <si>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</si>
  <si>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</si>
  <si>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</si>
  <si>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</si>
  <si>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</si>
  <si>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</si>
  <si>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</si>
  <si>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</si>
  <si>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</si>
  <si>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</si>
  <si>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</si>
  <si>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</si>
  <si>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</si>
  <si>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</si>
  <si>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</si>
  <si>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</si>
  <si>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</si>
  <si>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</si>
  <si>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</si>
  <si>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</si>
  <si>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</si>
  <si>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</si>
  <si>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</si>
  <si>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</si>
  <si>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</si>
  <si>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</si>
  <si>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</si>
  <si>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</si>
  <si>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</si>
  <si>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</si>
  <si>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</si>
  <si>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</si>
  <si>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</si>
  <si>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</si>
  <si>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</si>
  <si>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</si>
  <si>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</si>
  <si>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</si>
  <si>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</si>
  <si>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</si>
  <si>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</si>
  <si>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</si>
  <si>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</si>
  <si>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</si>
  <si>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</si>
  <si>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</si>
  <si>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</si>
  <si>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</si>
  <si>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</si>
  <si>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</si>
  <si>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</si>
  <si>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</si>
  <si>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</si>
  <si>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</si>
  <si>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</si>
  <si>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</si>
  <si>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</si>
  <si>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</si>
  <si>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</si>
  <si>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</si>
  <si>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</si>
  <si>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</si>
  <si>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</si>
  <si>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</si>
  <si>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</si>
  <si>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</si>
  <si>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</si>
  <si>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</si>
  <si>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</si>
  <si>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</si>
  <si>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</si>
  <si>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</si>
  <si>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</si>
  <si>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</si>
  <si>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</si>
  <si>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</si>
  <si>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</si>
  <si>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</si>
  <si>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</si>
  <si>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</si>
  <si>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</si>
  <si>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</si>
  <si>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</si>
  <si>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</si>
  <si>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</si>
  <si>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</si>
  <si>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</si>
  <si>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</si>
  <si>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</si>
  <si>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</si>
  <si>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</si>
  <si>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</si>
  <si>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</si>
  <si>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</si>
  <si>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</si>
  <si>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</si>
  <si>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</si>
  <si>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</si>
  <si>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</si>
  <si>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</si>
  <si>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</si>
  <si>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</si>
  <si>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</si>
  <si>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</si>
  <si>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</si>
  <si>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</si>
  <si>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</si>
  <si>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</si>
  <si>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</si>
  <si>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</si>
  <si>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</si>
  <si>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</si>
  <si>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</si>
  <si>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</si>
  <si>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</si>
  <si>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</si>
  <si>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</si>
  <si>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</si>
  <si>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</si>
  <si>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</si>
  <si>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</si>
  <si>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</si>
  <si>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</si>
  <si>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</si>
  <si>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</si>
  <si>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</si>
  <si>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</si>
  <si>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</si>
  <si>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</si>
  <si>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</si>
  <si>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</si>
  <si>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</si>
  <si>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</si>
  <si>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</si>
  <si>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</si>
  <si>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</si>
  <si>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</si>
  <si>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</si>
  <si>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</si>
  <si>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</si>
  <si>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</si>
  <si>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</si>
  <si>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</si>
  <si>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</si>
  <si>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</si>
  <si>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</si>
  <si>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</si>
  <si>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</si>
  <si>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</si>
  <si>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</si>
  <si>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</si>
  <si>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</si>
  <si>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</si>
  <si>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</si>
  <si>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</si>
  <si>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</si>
  <si>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</si>
  <si>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</si>
  <si>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</si>
  <si>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</si>
  <si>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</si>
  <si>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</si>
  <si>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</si>
  <si>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</si>
  <si>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</si>
  <si>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</si>
  <si>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</si>
  <si>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</si>
  <si>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</si>
  <si>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</si>
  <si>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</si>
  <si>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</si>
  <si>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</si>
  <si>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</si>
  <si>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</si>
  <si>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</si>
  <si>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</si>
  <si>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</si>
  <si>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</si>
  <si>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</si>
  <si>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</si>
  <si>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</si>
  <si>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</si>
  <si>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</si>
  <si>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</si>
  <si>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</si>
  <si>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</si>
  <si>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</si>
  <si>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</si>
  <si>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</si>
  <si>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</si>
  <si>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</si>
  <si>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</si>
  <si>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</si>
  <si>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</si>
  <si>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</si>
  <si>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</si>
  <si>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</si>
  <si>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</si>
  <si>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</si>
  <si>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</si>
  <si>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</si>
  <si>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</si>
  <si>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</si>
  <si>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</si>
  <si>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</si>
  <si>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</si>
  <si>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</si>
  <si>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</si>
  <si>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</si>
  <si>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</si>
  <si>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</si>
  <si>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</si>
  <si>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</si>
  <si>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</si>
  <si>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</si>
  <si>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</si>
  <si>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</si>
  <si>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</si>
  <si>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</si>
  <si>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</si>
  <si>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</si>
  <si>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</si>
  <si>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</si>
  <si>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</si>
  <si>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</si>
  <si>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</si>
  <si>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</si>
  <si>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</si>
  <si>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</si>
  <si>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</si>
  <si>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</si>
  <si>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</si>
  <si>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</si>
  <si>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</si>
  <si>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</si>
  <si>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</si>
  <si>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</si>
  <si>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</si>
  <si>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</si>
  <si>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</si>
  <si>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</si>
  <si>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</si>
  <si>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</si>
  <si>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</si>
  <si>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</si>
  <si>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</si>
  <si>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</si>
  <si>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</si>
  <si>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</si>
  <si>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</si>
  <si>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</si>
  <si>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</si>
  <si>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</si>
  <si>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</si>
  <si>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</si>
  <si>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</si>
  <si>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</si>
  <si>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</si>
  <si>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</si>
  <si>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</si>
  <si>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</si>
  <si>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</si>
  <si>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</si>
  <si>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</si>
  <si>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</si>
  <si>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</si>
  <si>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</si>
  <si>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</si>
  <si>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</si>
  <si>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</si>
  <si>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</si>
  <si>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</si>
  <si>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</si>
  <si>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</si>
  <si>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</si>
  <si>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</si>
  <si>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</si>
  <si>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</si>
  <si>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</si>
  <si>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</si>
  <si>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</si>
  <si>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</si>
  <si>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</si>
  <si>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</si>
  <si>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</si>
  <si>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</si>
  <si>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</si>
  <si>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</si>
  <si>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</si>
  <si>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</si>
  <si>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</si>
  <si>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</si>
  <si>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</si>
  <si>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</si>
  <si>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</si>
  <si>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</si>
  <si>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</si>
  <si>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</si>
  <si>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</si>
  <si>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</si>
  <si>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</si>
  <si>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</si>
  <si>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</si>
  <si>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</si>
  <si>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</si>
  <si>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</si>
  <si>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</si>
  <si>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</si>
  <si>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</si>
  <si>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</si>
  <si>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</si>
  <si>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</si>
  <si>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</si>
  <si>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</si>
  <si>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</si>
  <si>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</si>
  <si>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</si>
  <si>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</si>
  <si>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</si>
  <si>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</si>
  <si>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</si>
  <si>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</si>
  <si>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</si>
  <si>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</si>
  <si>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</si>
  <si>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</si>
  <si>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</si>
  <si>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</si>
  <si>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</si>
  <si>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</si>
  <si>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</si>
  <si>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</si>
  <si>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</si>
  <si>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</si>
  <si>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</si>
  <si>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</si>
  <si>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</si>
  <si>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</si>
  <si>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</si>
  <si>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</si>
  <si>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</si>
  <si>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</si>
  <si>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</si>
  <si>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</si>
  <si>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</si>
  <si>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</si>
  <si>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</si>
  <si>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</si>
  <si>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</si>
  <si>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</si>
  <si>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</si>
  <si>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</si>
  <si>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</si>
  <si>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</si>
  <si>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</si>
  <si>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</si>
  <si>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</si>
  <si>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</si>
  <si>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</si>
  <si>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</si>
  <si>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</si>
  <si>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</si>
  <si>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</si>
  <si>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</si>
  <si>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</si>
  <si>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</si>
  <si>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</si>
  <si>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</si>
  <si>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</si>
  <si>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</si>
  <si>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</si>
  <si>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</si>
  <si>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</si>
  <si>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</si>
  <si>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</si>
  <si>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</si>
  <si>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</si>
  <si>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</si>
  <si>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</si>
  <si>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</si>
  <si>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</si>
  <si>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</si>
  <si>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</si>
  <si>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</si>
  <si>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</si>
  <si>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</si>
  <si>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</si>
  <si>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</si>
  <si>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</si>
  <si>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</si>
  <si>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</si>
  <si>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</si>
  <si>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</si>
  <si>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</si>
  <si>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</si>
  <si>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</si>
  <si>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</si>
  <si>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</si>
  <si>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</si>
  <si>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</si>
  <si>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</si>
  <si>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</si>
  <si>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</si>
  <si>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</si>
  <si>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</si>
  <si>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</si>
  <si>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</si>
  <si>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</si>
  <si>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</si>
  <si>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</si>
  <si>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</si>
  <si>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</si>
  <si>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</si>
  <si>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</si>
  <si>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</si>
  <si>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</si>
  <si>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</si>
  <si>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</si>
  <si>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</si>
  <si>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</si>
  <si>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</si>
  <si>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</si>
  <si>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</si>
  <si>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</si>
  <si>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</si>
  <si>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</si>
  <si>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</si>
  <si>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</si>
  <si>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</si>
  <si>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</si>
  <si>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</si>
  <si>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</si>
  <si>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</si>
  <si>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</si>
  <si>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</si>
  <si>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</si>
  <si>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</si>
  <si>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</si>
  <si>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</si>
  <si>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</si>
  <si>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</si>
  <si>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</si>
  <si>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</si>
  <si>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</si>
  <si>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</si>
  <si>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</si>
  <si>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</si>
  <si>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</si>
  <si>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</si>
  <si>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</si>
  <si>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</si>
  <si>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</si>
  <si>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</si>
  <si>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</si>
  <si>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</si>
  <si>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</si>
  <si>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</si>
  <si>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</si>
  <si>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</si>
  <si>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</si>
  <si>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</si>
  <si>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</si>
  <si>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</si>
  <si>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</si>
  <si>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</si>
  <si>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</si>
  <si>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</si>
  <si>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</si>
  <si>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</si>
  <si>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</si>
  <si>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</si>
  <si>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</si>
  <si>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</si>
  <si>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</si>
  <si>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</si>
  <si>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</si>
  <si>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</si>
  <si>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</si>
  <si>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</si>
  <si>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</si>
  <si>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</si>
  <si>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</si>
  <si>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</si>
  <si>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</si>
  <si>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</si>
  <si>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</si>
  <si>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</si>
  <si>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</si>
  <si>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</si>
  <si>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</si>
  <si>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</si>
  <si>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</si>
  <si>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</si>
  <si>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</si>
  <si>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</si>
  <si>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</si>
  <si>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</si>
  <si>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</si>
  <si>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</si>
  <si>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</si>
  <si>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</si>
  <si>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</si>
  <si>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</si>
  <si>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</si>
  <si>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</si>
  <si>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</si>
  <si>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</si>
  <si>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</si>
  <si>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</si>
  <si>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</si>
  <si>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</si>
  <si>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</si>
  <si>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</si>
  <si>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</si>
  <si>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</si>
  <si>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</si>
  <si>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</si>
  <si>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</si>
  <si>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</si>
  <si>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</si>
  <si>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</si>
  <si>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</si>
  <si>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</si>
  <si>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</si>
  <si>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</si>
  <si>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</si>
  <si>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</si>
  <si>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</si>
  <si>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</si>
  <si>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</si>
  <si>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</si>
  <si>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</si>
  <si>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</si>
  <si>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</si>
  <si>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</si>
  <si>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</si>
  <si>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</si>
  <si>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</si>
  <si>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</si>
  <si>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</si>
  <si>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</si>
  <si>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</si>
  <si>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</si>
  <si>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</si>
  <si>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</si>
  <si>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</si>
  <si>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</si>
  <si>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</si>
  <si>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</si>
  <si>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</si>
  <si>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</si>
  <si>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</si>
  <si>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</si>
  <si>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</si>
  <si>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</si>
  <si>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</si>
  <si>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</si>
  <si>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</si>
  <si>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</si>
  <si>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</si>
  <si>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</si>
  <si>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</si>
  <si>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</si>
  <si>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</si>
  <si>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</si>
  <si>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</si>
  <si>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</si>
  <si>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</si>
  <si>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</si>
  <si>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</si>
  <si>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</si>
  <si>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</si>
  <si>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</si>
  <si>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</si>
  <si>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</si>
  <si>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</si>
  <si>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</si>
  <si>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</si>
  <si>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</si>
  <si>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</si>
  <si>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</si>
  <si>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</si>
  <si>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</si>
  <si>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</si>
  <si>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</si>
  <si>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</si>
  <si>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</si>
  <si>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</si>
  <si>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</si>
  <si>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</si>
  <si>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</si>
  <si>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</si>
  <si>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</si>
  <si>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</si>
  <si>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</si>
  <si>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</si>
  <si>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</si>
  <si>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</si>
  <si>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</si>
  <si>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</si>
  <si>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</si>
  <si>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</si>
  <si>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</si>
  <si>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</si>
  <si>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</si>
  <si>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</si>
  <si>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</si>
  <si>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</si>
  <si>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</si>
  <si>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</si>
  <si>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</si>
  <si>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</si>
  <si>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</si>
  <si>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</si>
  <si>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</si>
  <si>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</si>
  <si>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</si>
  <si>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</si>
  <si>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</si>
  <si>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</si>
  <si>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</si>
  <si>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</si>
  <si>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</si>
  <si>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</si>
  <si>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</si>
  <si>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</si>
  <si>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</si>
  <si>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</si>
  <si>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</si>
  <si>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</si>
  <si>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</si>
  <si>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</si>
  <si>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</si>
  <si>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</si>
  <si>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</si>
  <si>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</si>
  <si>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</si>
  <si>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</si>
  <si>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</si>
  <si>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</si>
  <si>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</si>
  <si>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</si>
  <si>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</si>
  <si>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</si>
  <si>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</si>
  <si>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</si>
  <si>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</si>
  <si>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</si>
  <si>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</si>
  <si>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</si>
  <si>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</si>
  <si>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</si>
  <si>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</si>
  <si>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</si>
  <si>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</si>
  <si>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</si>
  <si>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</si>
  <si>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</si>
  <si>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</si>
  <si>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</si>
  <si>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</si>
  <si>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</si>
  <si>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</si>
  <si>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</si>
  <si>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</si>
  <si>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</si>
  <si>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</si>
  <si>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</si>
  <si>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</si>
  <si>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</si>
  <si>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</si>
  <si>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</si>
  <si>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</si>
  <si>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</si>
  <si>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</si>
  <si>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</si>
  <si>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</si>
  <si>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</si>
  <si>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</si>
  <si>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</si>
  <si>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</si>
  <si>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</si>
  <si>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</si>
  <si>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</si>
  <si>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</si>
  <si>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</si>
  <si>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</si>
  <si>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</si>
  <si>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</si>
  <si>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</si>
  <si>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</si>
  <si>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</si>
  <si>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</si>
  <si>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</si>
  <si>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</si>
  <si>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</si>
  <si>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</si>
  <si>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</si>
  <si>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</si>
  <si>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</si>
  <si>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</si>
  <si>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</si>
  <si>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</si>
  <si>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</si>
  <si>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</si>
  <si>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</si>
  <si>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</si>
  <si>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</si>
  <si>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</si>
  <si>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</si>
  <si>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</si>
  <si>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</si>
  <si>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</si>
  <si>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</si>
  <si>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</si>
  <si>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</si>
  <si>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</si>
  <si>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</si>
  <si>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</si>
  <si>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</si>
  <si>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</si>
  <si>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</si>
  <si>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</si>
  <si>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</si>
  <si>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</si>
  <si>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</si>
  <si>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</si>
  <si>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</si>
  <si>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</si>
  <si>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</si>
  <si>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</si>
  <si>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</si>
  <si>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</si>
  <si>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</si>
  <si>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</si>
  <si>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</si>
  <si>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</si>
  <si>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</si>
  <si>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</si>
  <si>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</si>
  <si>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</si>
  <si>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</si>
  <si>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</si>
  <si>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</si>
  <si>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</si>
  <si>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</si>
  <si>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</si>
  <si>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</si>
  <si>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</si>
  <si>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</si>
  <si>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</si>
  <si>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</si>
  <si>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</si>
  <si>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</si>
  <si>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</si>
  <si>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</si>
  <si>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</si>
  <si>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</si>
  <si>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</si>
  <si>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</si>
  <si>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</si>
  <si>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</si>
  <si>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</si>
  <si>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</si>
  <si>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</si>
  <si>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</si>
  <si>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</si>
  <si>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</si>
  <si>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</si>
  <si>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</si>
  <si>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</si>
  <si>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</si>
  <si>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</si>
  <si>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</si>
  <si>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</si>
  <si>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</si>
  <si>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</si>
  <si>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</si>
  <si>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</si>
  <si>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</si>
  <si>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</si>
  <si>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</si>
  <si>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</si>
  <si>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</si>
  <si>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</si>
  <si>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</si>
  <si>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</si>
  <si>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</si>
  <si>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</si>
  <si>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</si>
  <si>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</si>
  <si>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</si>
  <si>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</si>
  <si>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</si>
  <si>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</si>
  <si>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</si>
  <si>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</si>
  <si>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</si>
  <si>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</si>
  <si>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</si>
  <si>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</si>
  <si>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</si>
  <si>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</si>
  <si>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</si>
  <si>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</si>
  <si>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</si>
  <si>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</si>
  <si>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</si>
  <si>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</si>
  <si>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</si>
  <si>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</si>
  <si>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</si>
  <si>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</si>
  <si>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</si>
  <si>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</si>
  <si>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</si>
  <si>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</si>
  <si>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</si>
  <si>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</si>
  <si>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</si>
  <si>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</si>
  <si>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</si>
  <si>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</si>
  <si>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</si>
  <si>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</si>
  <si>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</si>
  <si>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</si>
  <si>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</si>
  <si>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</si>
  <si>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</si>
  <si>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</si>
  <si>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</si>
  <si>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</si>
  <si>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</si>
  <si>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</si>
  <si>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</si>
  <si>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</si>
  <si>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</si>
  <si>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</si>
  <si>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</si>
  <si>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</si>
  <si>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</si>
  <si>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</si>
  <si>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</si>
  <si>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</si>
  <si>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</si>
  <si>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</si>
  <si>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</si>
  <si>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</si>
  <si>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</si>
  <si>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</si>
  <si>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</si>
  <si>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</si>
  <si>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</si>
  <si>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</si>
  <si>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</si>
  <si>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</si>
  <si>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</si>
  <si>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</si>
  <si>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</si>
  <si>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</si>
  <si>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</si>
  <si>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</si>
  <si>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</si>
  <si>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</si>
  <si>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</si>
  <si>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</si>
  <si>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</si>
  <si>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</si>
  <si>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</si>
  <si>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</si>
  <si>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</si>
  <si>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</si>
  <si>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</si>
  <si>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</si>
  <si>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</si>
  <si>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</si>
  <si>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</si>
  <si>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</si>
  <si>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</si>
  <si>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</si>
  <si>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</si>
  <si>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</si>
  <si>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</si>
  <si>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</si>
  <si>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</si>
  <si>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</si>
  <si>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</si>
  <si>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</si>
  <si>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</si>
  <si>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</si>
  <si>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</si>
  <si>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</si>
  <si>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</si>
  <si>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</si>
  <si>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</si>
  <si>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</si>
  <si>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</si>
  <si>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</si>
  <si>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</si>
  <si>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</si>
  <si>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</si>
  <si>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</si>
  <si>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</si>
  <si>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</si>
  <si>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</si>
  <si>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</si>
  <si>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</si>
  <si>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</si>
  <si>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</si>
  <si>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</si>
  <si>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</si>
  <si>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</si>
  <si>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</si>
  <si>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</si>
  <si>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</si>
  <si>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</si>
  <si>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</si>
  <si>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</si>
  <si>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</si>
  <si>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</si>
  <si>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</si>
  <si>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</si>
  <si>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</si>
  <si>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</si>
  <si>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</si>
  <si>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</si>
  <si>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</si>
  <si>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</si>
  <si>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</si>
  <si>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</si>
  <si>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</si>
  <si>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</si>
  <si>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</si>
  <si>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</si>
  <si>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</si>
  <si>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</si>
  <si>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</si>
  <si>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</si>
  <si>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</si>
  <si>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</si>
  <si>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</si>
  <si>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</si>
  <si>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</si>
  <si>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</si>
  <si>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</si>
  <si>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</si>
  <si>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</si>
  <si>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</si>
  <si>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</si>
  <si>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</si>
  <si>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</si>
  <si>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</si>
  <si>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</si>
  <si>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</si>
  <si>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</si>
  <si>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</si>
  <si>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</si>
  <si>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</si>
  <si>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</si>
  <si>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</si>
  <si>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</si>
  <si>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</si>
  <si>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</si>
  <si>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</si>
  <si>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</si>
  <si>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</si>
  <si>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</si>
  <si>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</si>
  <si>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</si>
  <si>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</si>
  <si>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</si>
  <si>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</si>
  <si>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</si>
  <si>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</si>
  <si>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</si>
  <si>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</si>
  <si>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</si>
  <si>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</si>
  <si>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</si>
  <si>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</si>
  <si>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</si>
  <si>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</si>
  <si>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</si>
  <si>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</si>
  <si>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</si>
  <si>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</si>
  <si>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</si>
  <si>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</si>
  <si>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</si>
  <si>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</si>
  <si>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</si>
  <si>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</si>
  <si>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</si>
  <si>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</si>
  <si>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</si>
  <si>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</si>
  <si>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</si>
  <si>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</si>
  <si>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</si>
  <si>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</si>
  <si>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</si>
  <si>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</si>
  <si>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</si>
  <si>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</si>
  <si>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</si>
  <si>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</si>
  <si>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</si>
  <si>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</si>
  <si>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</si>
  <si>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</si>
  <si>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</si>
  <si>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</si>
  <si>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</si>
  <si>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</si>
  <si>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</si>
  <si>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</si>
  <si>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</si>
  <si>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</si>
  <si>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</si>
  <si>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</si>
  <si>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</si>
  <si>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</si>
  <si>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</si>
  <si>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</si>
  <si>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</si>
  <si>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</si>
  <si>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</si>
  <si>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</si>
  <si>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</si>
  <si>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</si>
  <si>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</si>
  <si>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</si>
  <si>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</si>
  <si>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</si>
  <si>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</si>
  <si>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</si>
  <si>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</si>
  <si>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</si>
  <si>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</si>
  <si>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</si>
  <si>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</si>
  <si>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</si>
  <si>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</si>
  <si>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</si>
  <si>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</si>
  <si>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</si>
  <si>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</si>
  <si>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</si>
  <si>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</si>
  <si>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</si>
  <si>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</si>
  <si>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</si>
  <si>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</si>
  <si>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</si>
  <si>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</si>
  <si>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</si>
  <si>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</si>
  <si>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</si>
  <si>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</si>
  <si>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</si>
  <si>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</si>
  <si>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</si>
  <si>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</si>
  <si>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</si>
  <si>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</si>
  <si>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</si>
  <si>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</si>
  <si>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</si>
  <si>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</si>
  <si>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</si>
  <si>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</si>
  <si>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</si>
  <si>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</si>
  <si>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</si>
  <si>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</si>
  <si>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</si>
  <si>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</si>
  <si>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</si>
  <si>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</si>
  <si>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</si>
  <si>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</si>
  <si>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</si>
  <si>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</si>
  <si>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</si>
  <si>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</si>
  <si>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</si>
  <si>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</si>
  <si>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</si>
  <si>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</si>
  <si>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</si>
  <si>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</si>
  <si>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</si>
  <si>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</si>
  <si>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</si>
  <si>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</si>
  <si>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</si>
  <si>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</si>
  <si>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</si>
  <si>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</si>
  <si>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</si>
  <si>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</si>
  <si>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</si>
  <si>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</si>
  <si>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</si>
  <si>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</si>
  <si>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</si>
  <si>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</si>
  <si>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</si>
  <si>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</si>
  <si>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</si>
  <si>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</si>
  <si>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</si>
  <si>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</si>
  <si>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</si>
  <si>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</si>
  <si>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</si>
  <si>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</si>
  <si>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</si>
  <si>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</si>
  <si>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</si>
  <si>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</si>
  <si>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</si>
  <si>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</si>
  <si>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</si>
  <si>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</si>
  <si>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</si>
  <si>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</si>
  <si>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</si>
  <si>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</si>
  <si>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</si>
  <si>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</si>
  <si>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</si>
  <si>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</si>
  <si>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</si>
  <si>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</si>
  <si>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</si>
  <si>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</si>
  <si>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</si>
  <si>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</si>
  <si>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</si>
  <si>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</si>
  <si>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</si>
  <si>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</si>
  <si>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</si>
  <si>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</si>
  <si>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</si>
  <si>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</si>
  <si>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</si>
  <si>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</si>
  <si>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</si>
  <si>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</si>
  <si>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</si>
  <si>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</si>
  <si>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</si>
  <si>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</si>
  <si>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</si>
  <si>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</si>
  <si>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</si>
  <si>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</si>
  <si>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</si>
  <si>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</si>
  <si>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</si>
  <si>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</si>
  <si>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</si>
  <si>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</si>
  <si>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</si>
  <si>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</si>
  <si>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</si>
  <si>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</si>
  <si>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</si>
  <si>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</si>
  <si>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</si>
  <si>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</si>
  <si>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</si>
  <si>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</si>
  <si>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</si>
  <si>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</si>
  <si>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</si>
  <si>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</si>
  <si>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</si>
  <si>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</si>
  <si>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</si>
  <si>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</si>
  <si>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</si>
  <si>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</si>
  <si>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</si>
  <si>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</si>
  <si>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</si>
  <si>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</si>
  <si>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</si>
  <si>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</si>
  <si>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</si>
  <si>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</si>
  <si>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</si>
  <si>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</si>
  <si>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</si>
  <si>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</si>
  <si>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</si>
  <si>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</si>
  <si>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</si>
  <si>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</si>
  <si>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</si>
  <si>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</si>
  <si>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</si>
  <si>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</si>
  <si>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</si>
  <si>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</si>
  <si>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</si>
  <si>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</si>
  <si>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</si>
  <si>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</si>
  <si>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</si>
  <si>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</si>
  <si>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</si>
  <si>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</si>
  <si>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</si>
  <si>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</si>
  <si>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</si>
  <si>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</si>
  <si>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</si>
  <si>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</si>
  <si>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</si>
  <si>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</si>
  <si>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</si>
  <si>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</si>
  <si>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</si>
  <si>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</si>
  <si>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</si>
  <si>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</si>
  <si>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</si>
  <si>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</si>
  <si>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</si>
  <si>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</si>
  <si>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</si>
  <si>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</si>
  <si>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</si>
  <si>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</si>
  <si>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</si>
  <si>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</si>
  <si>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</si>
  <si>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</si>
  <si>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</si>
  <si>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</si>
  <si>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</si>
  <si>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</si>
  <si>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</si>
  <si>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</si>
  <si>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</si>
  <si>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</si>
  <si>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</si>
  <si>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</si>
  <si>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</si>
  <si>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</si>
  <si>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</si>
  <si>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</si>
  <si>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</si>
  <si>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</si>
  <si>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</si>
  <si>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</si>
  <si>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</si>
  <si>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</si>
  <si>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</si>
  <si>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</si>
  <si>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</si>
  <si>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</si>
  <si>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</si>
  <si>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</si>
  <si>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</si>
  <si>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</si>
  <si>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</si>
  <si>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</si>
  <si>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</si>
  <si>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</si>
  <si>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</si>
  <si>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</si>
  <si>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</si>
  <si>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</si>
  <si>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</si>
  <si>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</si>
  <si>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</si>
  <si>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</si>
  <si>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</si>
  <si>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</si>
  <si>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</si>
  <si>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</si>
  <si>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</si>
  <si>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</si>
  <si>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</si>
  <si>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</si>
  <si>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</si>
  <si>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</si>
  <si>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</si>
  <si>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</si>
  <si>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</si>
  <si>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</si>
  <si>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</si>
  <si>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</si>
  <si>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</si>
  <si>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</si>
  <si>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</si>
  <si>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</si>
  <si>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</si>
  <si>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</si>
  <si>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</si>
  <si>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</si>
  <si>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</si>
  <si>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</si>
  <si>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</si>
  <si>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</si>
  <si>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</si>
  <si>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</si>
  <si>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</si>
  <si>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</si>
  <si>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</si>
  <si>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</si>
  <si>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</si>
  <si>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</si>
  <si>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</si>
  <si>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</si>
  <si>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</si>
  <si>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</si>
  <si>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</si>
  <si>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</si>
  <si>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</si>
  <si>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</si>
  <si>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</si>
  <si>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</si>
  <si>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</si>
  <si>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</si>
  <si>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</si>
  <si>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</si>
  <si>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</si>
  <si>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</si>
  <si>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</si>
  <si>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</si>
  <si>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</si>
  <si>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</si>
  <si>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</si>
  <si>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</si>
  <si>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</si>
  <si>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</si>
  <si>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</si>
  <si>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</si>
  <si>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</si>
  <si>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</si>
  <si>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</si>
  <si>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</si>
  <si>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</si>
  <si>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</si>
  <si>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</si>
  <si>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</si>
  <si>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</si>
  <si>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</si>
  <si>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</si>
  <si>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</si>
  <si>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</si>
  <si>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</si>
  <si>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</si>
  <si>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</si>
  <si>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</si>
  <si>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</si>
  <si>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</si>
  <si>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</si>
  <si>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</si>
  <si>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</si>
  <si>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</si>
  <si>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</si>
  <si>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</si>
  <si>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</si>
  <si>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</si>
  <si>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</si>
  <si>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</si>
  <si>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</si>
  <si>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</si>
  <si>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</si>
  <si>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</si>
  <si>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</si>
  <si>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</si>
  <si>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</si>
  <si>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</si>
  <si>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</si>
  <si>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</si>
  <si>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</si>
  <si>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</si>
  <si>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</si>
  <si>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</si>
  <si>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</si>
  <si>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</si>
  <si>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</si>
  <si>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</si>
  <si>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</si>
  <si>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</si>
  <si>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</si>
  <si>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</si>
  <si>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</si>
  <si>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</si>
  <si>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</si>
  <si>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</si>
  <si>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</si>
  <si>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</si>
  <si>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</si>
  <si>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</si>
  <si>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</si>
  <si>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</si>
  <si>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</si>
  <si>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</si>
  <si>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</si>
  <si>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</si>
  <si>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</si>
  <si>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</si>
  <si>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</si>
  <si>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</si>
  <si>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</si>
  <si>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</si>
  <si>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</si>
  <si>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</si>
  <si>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</si>
  <si>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</si>
  <si>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</si>
  <si>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</si>
  <si>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</si>
  <si>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</si>
  <si>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</si>
  <si>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</si>
  <si>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</si>
  <si>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</si>
  <si>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</si>
  <si>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</si>
  <si>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</si>
  <si>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</si>
  <si>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</si>
  <si>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</si>
  <si>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</si>
  <si>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</si>
  <si>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</si>
  <si>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</si>
  <si>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</si>
  <si>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</si>
  <si>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</si>
  <si>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</si>
  <si>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</si>
  <si>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</si>
  <si>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</si>
  <si>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</si>
  <si>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</si>
  <si>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</si>
  <si>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</si>
  <si>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</si>
  <si>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</si>
  <si>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</si>
  <si>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</si>
  <si>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</si>
  <si>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</si>
  <si>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</si>
  <si>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</si>
  <si>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</si>
  <si>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</si>
  <si>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</si>
  <si>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</si>
  <si>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</si>
  <si>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</si>
  <si>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</si>
  <si>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</si>
  <si>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</si>
  <si>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</si>
  <si>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</si>
  <si>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</si>
  <si>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</si>
  <si>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</si>
  <si>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</si>
  <si>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</si>
  <si>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</si>
  <si>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</si>
  <si>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</si>
  <si>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</si>
  <si>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</si>
  <si>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</si>
  <si>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</si>
  <si>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</si>
  <si>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</si>
  <si>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</si>
  <si>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</si>
  <si>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</si>
  <si>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</si>
  <si>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</si>
  <si>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</si>
  <si>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</si>
  <si>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</si>
  <si>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</si>
  <si>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</si>
  <si>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</si>
  <si>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</si>
  <si>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</si>
  <si>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</si>
  <si>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</si>
  <si>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</si>
  <si>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</si>
  <si>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</si>
  <si>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</si>
  <si>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</si>
  <si>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</si>
  <si>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</si>
  <si>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</si>
  <si>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</si>
  <si>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</si>
  <si>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</si>
  <si>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</si>
  <si>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</si>
  <si>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</si>
  <si>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</si>
  <si>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</si>
  <si>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</si>
  <si>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</si>
  <si>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</si>
  <si>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</si>
  <si>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</si>
  <si>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</si>
  <si>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</si>
  <si>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</si>
  <si>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</si>
  <si>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</si>
  <si>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</si>
  <si>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</si>
  <si>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</si>
  <si>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</si>
  <si>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</si>
  <si>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</si>
  <si>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</si>
  <si>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</si>
  <si>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</si>
  <si>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</si>
  <si>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</si>
  <si>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</si>
  <si>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</si>
  <si>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</si>
  <si>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</si>
  <si>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</si>
  <si>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</si>
  <si>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</si>
  <si>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</si>
  <si>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</si>
  <si>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</si>
  <si>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</si>
  <si>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</si>
  <si>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</si>
  <si>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</si>
  <si>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</si>
  <si>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</si>
  <si>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</si>
  <si>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</si>
  <si>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</si>
  <si>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</si>
  <si>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</si>
  <si>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</si>
  <si>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</si>
  <si>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</si>
  <si>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</si>
  <si>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</si>
  <si>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</si>
  <si>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</si>
  <si>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</si>
  <si>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</si>
  <si>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</si>
  <si>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</si>
  <si>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</si>
  <si>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</si>
  <si>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</si>
  <si>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</si>
  <si>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</si>
  <si>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</si>
  <si>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</si>
  <si>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</si>
  <si>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</si>
  <si>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</si>
  <si>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</si>
  <si>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</si>
  <si>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</si>
  <si>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</si>
  <si>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</si>
  <si>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</si>
  <si>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</si>
  <si>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</si>
  <si>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</si>
  <si>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</si>
  <si>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</si>
  <si>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</si>
  <si>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</si>
  <si>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</si>
  <si>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</si>
  <si>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</si>
  <si>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</si>
  <si>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</si>
  <si>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</si>
  <si>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</si>
  <si>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</si>
  <si>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</si>
  <si>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</si>
  <si>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</si>
  <si>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</si>
  <si>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</si>
  <si>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</si>
  <si>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</si>
  <si>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</si>
  <si>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</si>
  <si>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</si>
  <si>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</si>
  <si>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</si>
  <si>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</si>
  <si>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</si>
  <si>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</si>
  <si>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</si>
  <si>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</si>
  <si>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</si>
  <si>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</si>
  <si>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</si>
  <si>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</si>
  <si>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</si>
  <si>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</si>
  <si>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</si>
  <si>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</si>
  <si>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</si>
  <si>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</si>
  <si>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</si>
  <si>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</si>
  <si>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</si>
  <si>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</si>
  <si>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</si>
  <si>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</si>
  <si>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</si>
  <si>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</si>
  <si>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</si>
  <si>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</si>
  <si>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</si>
  <si>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</si>
  <si>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</si>
  <si>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</si>
  <si>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</si>
  <si>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</si>
  <si>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</si>
  <si>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</si>
  <si>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</si>
  <si>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</si>
  <si>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</si>
  <si>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</si>
  <si>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</si>
  <si>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</si>
  <si>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</si>
  <si>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</si>
  <si>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</si>
  <si>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</si>
  <si>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</si>
  <si>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</si>
  <si>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</si>
  <si>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</si>
  <si>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</si>
  <si>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</si>
  <si>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</si>
  <si>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</si>
  <si>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</si>
  <si>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</si>
  <si>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</si>
  <si>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</si>
  <si>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</si>
  <si>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</si>
  <si>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</si>
  <si>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</si>
  <si>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</si>
  <si>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</si>
  <si>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</si>
  <si>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</si>
  <si>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</si>
  <si>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</si>
  <si>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</si>
  <si>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</si>
  <si>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</si>
  <si>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</si>
  <si>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</si>
  <si>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</si>
  <si>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</si>
  <si>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</si>
  <si>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</si>
  <si>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</si>
  <si>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</si>
  <si>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</si>
  <si>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</si>
  <si>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</si>
  <si>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</si>
  <si>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</si>
  <si>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</si>
  <si>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</si>
  <si>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</si>
  <si>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</si>
  <si>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</si>
  <si>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</si>
  <si>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</si>
  <si>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</si>
  <si>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</si>
  <si>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</si>
  <si>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</si>
  <si>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</si>
  <si>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</si>
  <si>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</si>
  <si>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</si>
  <si>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</si>
  <si>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</si>
  <si>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</si>
  <si>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</si>
  <si>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</si>
  <si>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</si>
  <si>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</si>
  <si>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</si>
  <si>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</si>
  <si>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</si>
  <si>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</si>
  <si>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</si>
  <si>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</si>
  <si>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</si>
  <si>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</si>
  <si>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</si>
  <si>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</si>
  <si>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</si>
  <si>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</si>
  <si>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</si>
  <si>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</si>
  <si>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</si>
  <si>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</si>
  <si>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</si>
  <si>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</si>
  <si>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</si>
  <si>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</si>
  <si>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</si>
  <si>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</si>
  <si>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</si>
  <si>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</si>
  <si>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</si>
  <si>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</si>
  <si>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</si>
  <si>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</si>
  <si>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</si>
  <si>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</si>
  <si>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</si>
  <si>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</si>
  <si>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</si>
  <si>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</si>
  <si>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</si>
  <si>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</si>
  <si>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</si>
  <si>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</si>
  <si>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</si>
  <si>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</si>
  <si>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</si>
  <si>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</si>
  <si>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</si>
  <si>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</si>
  <si>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</si>
  <si>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</si>
  <si>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</si>
  <si>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</si>
  <si>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</si>
  <si>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</si>
  <si>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</si>
  <si>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</si>
  <si>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</si>
  <si>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</si>
  <si>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</si>
  <si>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</si>
  <si>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</si>
  <si>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</si>
  <si>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</si>
  <si>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</si>
  <si>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</si>
  <si>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</si>
  <si>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</si>
  <si>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</si>
  <si>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</si>
  <si>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</si>
  <si>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</si>
  <si>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</si>
  <si>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</si>
  <si>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</si>
  <si>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</si>
  <si>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</si>
  <si>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</si>
  <si>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</si>
  <si>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</si>
  <si>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</si>
  <si>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</si>
  <si>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</si>
  <si>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</si>
  <si>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</si>
  <si>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</si>
  <si>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</si>
  <si>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</si>
  <si>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</si>
  <si>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</si>
  <si>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</si>
  <si>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</si>
  <si>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</si>
  <si>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</si>
  <si>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</si>
  <si>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</si>
  <si>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</si>
  <si>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</si>
  <si>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</si>
  <si>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</si>
  <si>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</si>
  <si>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</si>
  <si>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</si>
  <si>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</si>
  <si>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</si>
  <si>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</si>
  <si>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</si>
  <si>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</si>
  <si>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</si>
  <si>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</si>
  <si>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</si>
  <si>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</si>
  <si>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</si>
  <si>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</si>
  <si>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</si>
  <si>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</si>
  <si>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</si>
  <si>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</si>
  <si>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</si>
  <si>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</si>
  <si>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</si>
  <si>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</si>
  <si>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</si>
  <si>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</si>
  <si>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</si>
  <si>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</si>
  <si>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</si>
  <si>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</si>
  <si>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</si>
  <si>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</si>
  <si>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</si>
  <si>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</si>
  <si>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</si>
  <si>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</si>
  <si>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</si>
  <si>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</si>
  <si>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</si>
  <si>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</si>
  <si>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</si>
  <si>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</si>
  <si>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</si>
  <si>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</si>
  <si>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</si>
  <si>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</si>
  <si>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</si>
  <si>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</si>
  <si>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</si>
  <si>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</si>
  <si>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</si>
  <si>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</si>
  <si>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</si>
  <si>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</si>
  <si>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</si>
  <si>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</si>
  <si>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</si>
  <si>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</si>
  <si>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</si>
  <si>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</si>
  <si>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</si>
  <si>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</si>
  <si>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</si>
  <si>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</si>
  <si>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</si>
  <si>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</si>
  <si>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</si>
  <si>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</si>
  <si>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</si>
  <si>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</si>
  <si>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</si>
  <si>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</si>
  <si>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</si>
  <si>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</si>
  <si>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</si>
  <si>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</si>
  <si>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</si>
  <si>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</si>
  <si>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</si>
  <si>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</si>
  <si>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</si>
  <si>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</si>
  <si>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</si>
  <si>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</si>
  <si>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</si>
  <si>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</si>
  <si>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</si>
  <si>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</si>
  <si>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</si>
  <si>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</si>
  <si>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</si>
  <si>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</si>
  <si>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</si>
  <si>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</si>
  <si>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</si>
  <si>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</si>
  <si>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</si>
  <si>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</si>
  <si>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</si>
  <si>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</si>
  <si>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</si>
  <si>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</si>
  <si>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</si>
  <si>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</si>
  <si>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</si>
  <si>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</si>
  <si>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</si>
  <si>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</si>
  <si>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</si>
  <si>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</si>
  <si>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</si>
  <si>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</si>
  <si>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</si>
  <si>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</si>
  <si>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</si>
  <si>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</si>
  <si>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</si>
  <si>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</si>
  <si>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</si>
  <si>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</si>
  <si>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</si>
  <si>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</si>
  <si>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</si>
  <si>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</si>
  <si>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</si>
  <si>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</si>
  <si>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</si>
  <si>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</si>
  <si>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</si>
  <si>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</si>
  <si>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</si>
  <si>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</si>
  <si>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</si>
  <si>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</si>
  <si>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</si>
  <si>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</si>
  <si>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</si>
  <si>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</si>
  <si>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</si>
  <si>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</si>
  <si>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</si>
  <si>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</si>
  <si>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</si>
  <si>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</si>
  <si>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</si>
  <si>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</si>
  <si>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</si>
  <si>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</si>
  <si>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</si>
  <si>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</si>
  <si>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</si>
  <si>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</si>
  <si>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</si>
  <si>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</si>
  <si>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</si>
  <si>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</si>
  <si>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</si>
  <si>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</si>
  <si>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</si>
  <si>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</si>
  <si>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</si>
  <si>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</si>
  <si>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</si>
  <si>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</si>
  <si>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</si>
  <si>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</si>
  <si>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</si>
  <si>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</si>
  <si>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</si>
  <si>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</si>
  <si>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</si>
  <si>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</si>
  <si>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</si>
  <si>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</si>
  <si>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</si>
  <si>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</si>
  <si>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</si>
  <si>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</si>
  <si>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</si>
  <si>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</si>
  <si>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</si>
  <si>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</si>
  <si>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</si>
  <si>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</si>
  <si>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</si>
  <si>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</si>
  <si>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</si>
  <si>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</si>
  <si>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</si>
  <si>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</si>
  <si>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</si>
  <si>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</si>
  <si>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</si>
  <si>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</si>
  <si>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</si>
  <si>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</si>
  <si>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</si>
  <si>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</si>
  <si>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</si>
  <si>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</si>
  <si>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</si>
  <si>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</si>
  <si>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</si>
  <si>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</si>
  <si>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</si>
  <si>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</si>
  <si>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</si>
  <si>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</si>
  <si>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</si>
  <si>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</si>
  <si>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</si>
  <si>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</si>
  <si>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</si>
  <si>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</si>
  <si>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</si>
  <si>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</si>
  <si>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</si>
  <si>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</si>
  <si>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</si>
  <si>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</si>
  <si>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</si>
  <si>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</si>
  <si>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</si>
  <si>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</si>
  <si>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</si>
  <si>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</si>
  <si>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</si>
  <si>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</si>
  <si>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</si>
  <si>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</si>
  <si>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</si>
  <si>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</si>
  <si>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</si>
  <si>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</si>
  <si>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</si>
  <si>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</si>
  <si>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</si>
  <si>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</si>
  <si>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</si>
  <si>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</si>
  <si>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</si>
  <si>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</si>
  <si>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</si>
  <si>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</si>
  <si>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</si>
  <si>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</si>
  <si>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</si>
  <si>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</si>
  <si>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</si>
  <si>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</si>
  <si>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</si>
  <si>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</si>
  <si>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</si>
  <si>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</si>
  <si>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</si>
  <si>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</si>
  <si>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</si>
  <si>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</si>
  <si>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</si>
  <si>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</si>
  <si>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</si>
  <si>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</si>
  <si>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</si>
  <si>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</si>
  <si>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</si>
  <si>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</si>
  <si>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</si>
  <si>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</si>
  <si>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</si>
  <si>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</si>
  <si>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</si>
  <si>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</si>
  <si>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</si>
  <si>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</si>
  <si>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</si>
  <si>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</si>
  <si>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</si>
  <si>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</si>
  <si>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</si>
  <si>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</si>
  <si>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</si>
  <si>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</si>
  <si>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</si>
  <si>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</si>
  <si>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</si>
  <si>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</si>
  <si>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</si>
  <si>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</si>
  <si>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</si>
  <si>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</si>
  <si>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</si>
  <si>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</si>
  <si>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</si>
  <si>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</si>
  <si>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</si>
  <si>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</si>
  <si>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</si>
  <si>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</si>
  <si>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</si>
  <si>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</si>
  <si>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</si>
  <si>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</si>
  <si>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</si>
  <si>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</si>
  <si>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</si>
  <si>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</si>
  <si>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</si>
  <si>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</si>
  <si>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</si>
  <si>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</si>
  <si>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</si>
  <si>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</si>
  <si>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</si>
  <si>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</si>
  <si>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</si>
  <si>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</si>
  <si>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</si>
  <si>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</si>
  <si>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</si>
  <si>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</si>
  <si>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</si>
  <si>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</si>
  <si>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</si>
  <si>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</si>
  <si>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</si>
  <si>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</si>
  <si>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</si>
  <si>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</si>
  <si>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</si>
  <si>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</si>
  <si>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</si>
  <si>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</si>
  <si>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</si>
  <si>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</si>
  <si>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</si>
  <si>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</si>
  <si>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</si>
  <si>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</si>
  <si>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</si>
  <si>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</si>
  <si>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</si>
  <si>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</si>
  <si>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</si>
  <si>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</si>
  <si>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</si>
  <si>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</si>
  <si>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</si>
  <si>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</si>
  <si>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</si>
  <si>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</si>
  <si>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</si>
  <si>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</si>
  <si>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</si>
  <si>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</si>
  <si>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</si>
  <si>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</si>
  <si>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</si>
  <si>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</si>
  <si>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</si>
  <si>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</si>
  <si>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</si>
  <si>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</si>
  <si>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</si>
  <si>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</si>
  <si>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</si>
  <si>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</si>
  <si>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</si>
  <si>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</si>
  <si>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</si>
  <si>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</si>
  <si>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</si>
  <si>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</si>
  <si>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</si>
  <si>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</si>
  <si>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</si>
  <si>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</si>
  <si>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</si>
  <si>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</si>
  <si>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</si>
  <si>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</si>
  <si>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</si>
  <si>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</si>
  <si>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</si>
  <si>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</si>
  <si>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</si>
  <si>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</si>
  <si>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</si>
  <si>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</si>
  <si>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</si>
  <si>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</si>
  <si>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</si>
  <si>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</si>
  <si>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</si>
  <si>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</si>
  <si>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</si>
  <si>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</si>
  <si>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</si>
  <si>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</si>
  <si>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</si>
  <si>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</si>
  <si>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</si>
  <si>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</si>
  <si>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</si>
  <si>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</si>
  <si>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</si>
  <si>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</si>
  <si>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</si>
  <si>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</si>
  <si>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</si>
  <si>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</si>
  <si>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</si>
  <si>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</si>
  <si>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</si>
  <si>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</si>
  <si>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</si>
  <si>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</si>
  <si>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</si>
  <si>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</si>
  <si>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</si>
  <si>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</si>
  <si>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</si>
  <si>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</si>
  <si>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</si>
  <si>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</si>
  <si>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</si>
  <si>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</si>
  <si>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</si>
  <si>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</si>
  <si>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</si>
  <si>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</si>
  <si>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</si>
  <si>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</si>
  <si>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</si>
  <si>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</si>
  <si>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</si>
  <si>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</si>
  <si>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</si>
  <si>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</si>
  <si>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</si>
  <si>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</si>
  <si>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</si>
  <si>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</si>
  <si>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</si>
  <si>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</si>
  <si>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</si>
  <si>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</si>
  <si>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</si>
  <si>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</si>
  <si>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</si>
  <si>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</si>
  <si>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</si>
  <si>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</si>
  <si>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</si>
  <si>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</si>
  <si>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</si>
  <si>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</si>
  <si>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</si>
  <si>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</si>
  <si>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</si>
  <si>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</si>
  <si>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</si>
  <si>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</si>
  <si>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</si>
  <si>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</si>
  <si>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</si>
  <si>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</si>
  <si>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</si>
  <si>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</si>
  <si>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</si>
  <si>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</si>
  <si>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</si>
  <si>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</si>
  <si>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</si>
  <si>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</si>
  <si>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</si>
  <si>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</si>
  <si>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</si>
  <si>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</si>
  <si>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</si>
  <si>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</si>
  <si>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</si>
  <si>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</si>
  <si>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</si>
  <si>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</si>
  <si>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</si>
  <si>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</si>
  <si>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</si>
  <si>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</si>
  <si>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</si>
  <si>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</si>
  <si>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</si>
  <si>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</si>
  <si>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</si>
  <si>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</si>
  <si>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</si>
  <si>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</si>
  <si>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</si>
  <si>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</si>
  <si>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</si>
  <si>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</si>
  <si>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</si>
  <si>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</si>
  <si>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</si>
  <si>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</si>
  <si>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</si>
  <si>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</si>
  <si>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</si>
  <si>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</si>
  <si>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</si>
  <si>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</si>
  <si>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</si>
  <si>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</si>
  <si>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</si>
  <si>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</si>
  <si>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</si>
  <si>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</si>
  <si>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</si>
  <si>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</si>
  <si>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</si>
  <si>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</si>
  <si>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</si>
  <si>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</si>
  <si>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</si>
  <si>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</si>
  <si>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</si>
  <si>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</si>
  <si>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</si>
  <si>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</si>
  <si>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</si>
  <si>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</si>
  <si>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</si>
  <si>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</si>
  <si>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</si>
  <si>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</si>
  <si>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</si>
  <si>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</si>
  <si>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</si>
  <si>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</si>
  <si>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</si>
  <si>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</si>
  <si>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</si>
  <si>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</si>
  <si>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</si>
  <si>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</si>
  <si>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</si>
  <si>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</si>
  <si>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</si>
  <si>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</si>
  <si>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</si>
  <si>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</si>
  <si>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</si>
  <si>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</si>
  <si>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</si>
  <si>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</si>
  <si>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</si>
  <si>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</si>
  <si>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</si>
  <si>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</si>
  <si>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</si>
  <si>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</si>
  <si>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</si>
  <si>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</si>
  <si>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</si>
  <si>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</si>
  <si>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</si>
  <si>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</si>
  <si>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</si>
  <si>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</si>
  <si>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</si>
  <si>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</si>
  <si>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</si>
  <si>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</si>
  <si>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</si>
  <si>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</si>
  <si>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</si>
  <si>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</si>
  <si>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</si>
  <si>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</si>
  <si>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</si>
  <si>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</si>
  <si>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</si>
  <si>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</si>
  <si>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</si>
  <si>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</si>
  <si>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</si>
  <si>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</si>
  <si>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</si>
  <si>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</si>
  <si>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</si>
  <si>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</si>
  <si>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</si>
  <si>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</si>
  <si>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</si>
  <si>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</si>
  <si>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</si>
  <si>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</si>
  <si>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</si>
  <si>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</si>
  <si>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</si>
  <si>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</si>
  <si>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</si>
  <si>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</si>
  <si>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</si>
  <si>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</si>
  <si>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</si>
  <si>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</si>
  <si>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</si>
  <si>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</si>
  <si>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</si>
  <si>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</si>
  <si>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</si>
  <si>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</si>
  <si>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</si>
  <si>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</si>
  <si>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</si>
  <si>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</si>
  <si>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</si>
  <si>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</si>
  <si>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</si>
  <si>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</si>
  <si>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</si>
  <si>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</si>
  <si>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</si>
  <si>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</si>
  <si>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</si>
  <si>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</si>
  <si>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</si>
  <si>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</si>
  <si>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</si>
  <si>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</si>
  <si>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</si>
  <si>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</si>
  <si>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</si>
  <si>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</si>
  <si>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</si>
  <si>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</si>
  <si>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</si>
  <si>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</si>
  <si>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</si>
  <si>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</si>
  <si>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</si>
  <si>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</si>
  <si>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</si>
  <si>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</si>
  <si>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</si>
  <si>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</si>
  <si>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</si>
  <si>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</si>
  <si>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</si>
  <si>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</si>
  <si>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</si>
  <si>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</si>
  <si>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</si>
  <si>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</si>
  <si>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</si>
  <si>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</si>
  <si>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</si>
  <si>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</si>
  <si>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</si>
  <si>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</si>
  <si>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</si>
  <si>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</si>
  <si>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</si>
  <si>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</si>
  <si>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</si>
  <si>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</si>
  <si>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</si>
  <si>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</si>
  <si>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</si>
  <si>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</si>
  <si>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</si>
  <si>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</si>
  <si>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</si>
  <si>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</si>
  <si>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</si>
  <si>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</si>
  <si>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</si>
  <si>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</si>
  <si>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</si>
  <si>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</si>
  <si>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</si>
  <si>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</si>
  <si>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</si>
  <si>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</si>
  <si>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</si>
  <si>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</si>
  <si>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</si>
  <si>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</si>
  <si>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</si>
  <si>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</si>
  <si>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</si>
  <si>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</si>
  <si>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</si>
  <si>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</si>
  <si>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</si>
  <si>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</si>
  <si>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</si>
  <si>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</si>
  <si>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</si>
  <si>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</si>
  <si>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</si>
  <si>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</si>
  <si>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</si>
  <si>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</si>
  <si>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</si>
  <si>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</si>
  <si>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</si>
  <si>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</si>
  <si>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</si>
  <si>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</si>
  <si>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</si>
  <si>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</si>
  <si>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</si>
  <si>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</si>
  <si>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</si>
  <si>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</si>
  <si>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</si>
  <si>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</si>
  <si>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</si>
  <si>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</si>
  <si>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</si>
  <si>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</si>
  <si>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</si>
  <si>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</si>
  <si>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</si>
  <si>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</si>
  <si>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</si>
  <si>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</si>
  <si>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</si>
  <si>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</si>
  <si>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</si>
  <si>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</si>
  <si>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</si>
  <si>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</si>
  <si>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</si>
  <si>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</si>
  <si>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</si>
  <si>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</si>
  <si>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</si>
  <si>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</si>
  <si>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</si>
  <si>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</si>
  <si>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</si>
  <si>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</si>
  <si>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</si>
  <si>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</si>
  <si>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</si>
  <si>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</si>
  <si>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</si>
  <si>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</si>
  <si>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</si>
  <si>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</si>
  <si>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</si>
  <si>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</si>
  <si>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</si>
  <si>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</si>
  <si>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</si>
  <si>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</si>
  <si>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</si>
  <si>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</si>
  <si>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</si>
  <si>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</si>
  <si>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</si>
  <si>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</si>
  <si>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</si>
  <si>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</si>
  <si>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</si>
  <si>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</si>
  <si>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</si>
  <si>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</si>
  <si>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</si>
  <si>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</si>
  <si>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</si>
  <si>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</si>
  <si>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</si>
  <si>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</si>
  <si>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</si>
  <si>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</si>
  <si>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</si>
  <si>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</si>
  <si>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</si>
  <si>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</si>
  <si>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</si>
  <si>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</si>
  <si>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</si>
  <si>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</si>
  <si>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</si>
  <si>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</si>
  <si>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</si>
  <si>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</si>
  <si>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</si>
  <si>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</si>
  <si>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</si>
  <si>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</si>
  <si>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</si>
  <si>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</si>
  <si>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</si>
  <si>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</si>
  <si>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</si>
  <si>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</si>
  <si>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</si>
  <si>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</si>
  <si>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</si>
  <si>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</si>
  <si>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</si>
  <si>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</si>
  <si>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</si>
  <si>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</si>
  <si>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</si>
  <si>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</si>
  <si>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</si>
  <si>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</si>
  <si>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</si>
  <si>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</si>
  <si>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</si>
  <si>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</si>
  <si>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</si>
  <si>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</si>
  <si>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</si>
  <si>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</si>
  <si>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</si>
  <si>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</si>
  <si>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</si>
  <si>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</si>
  <si>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</si>
  <si>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</si>
  <si>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</si>
  <si>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</si>
  <si>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</si>
  <si>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</si>
  <si>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</si>
  <si>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</si>
  <si>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</si>
  <si>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</si>
  <si>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</si>
  <si>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</si>
  <si>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</si>
  <si>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</si>
  <si>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</si>
  <si>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</si>
  <si>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</si>
  <si>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</si>
  <si>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</si>
  <si>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</si>
  <si>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</si>
  <si>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</si>
  <si>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</si>
  <si>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</si>
  <si>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</si>
  <si>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</si>
  <si>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</si>
  <si>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</si>
  <si>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</si>
  <si>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</si>
  <si>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</si>
  <si>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</si>
  <si>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</si>
  <si>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</si>
  <si>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</si>
  <si>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</si>
  <si>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</si>
  <si>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</si>
  <si>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</si>
  <si>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</si>
  <si>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</si>
  <si>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</si>
  <si>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</si>
  <si>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</si>
  <si>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</si>
  <si>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</si>
  <si>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</si>
  <si>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</si>
  <si>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</si>
  <si>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</si>
  <si>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</si>
  <si>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</si>
  <si>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</si>
  <si>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</si>
  <si>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</si>
  <si>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</si>
  <si>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</si>
  <si>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</si>
  <si>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</si>
  <si>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</si>
  <si>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</si>
  <si>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</si>
  <si>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</si>
  <si>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</si>
  <si>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</si>
  <si>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</si>
  <si>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</si>
  <si>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</si>
  <si>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</si>
  <si>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</si>
  <si>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</si>
  <si>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</si>
  <si>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</si>
  <si>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</si>
  <si>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</si>
  <si>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</si>
  <si>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</si>
  <si>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</si>
  <si>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</si>
  <si>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</si>
  <si>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</si>
  <si>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</si>
  <si>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</si>
  <si>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</si>
  <si>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</si>
  <si>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</si>
  <si>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</si>
  <si>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</si>
  <si>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</si>
  <si>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</si>
  <si>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</si>
  <si>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</si>
  <si>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</si>
  <si>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</si>
  <si>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</si>
  <si>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</si>
  <si>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</si>
  <si>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</si>
  <si>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</si>
  <si>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</si>
  <si>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</si>
  <si>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</si>
  <si>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</si>
  <si>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</si>
  <si>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</si>
  <si>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</si>
  <si>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</si>
  <si>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</si>
  <si>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</si>
  <si>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</si>
  <si>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</si>
  <si>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</si>
  <si>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</si>
  <si>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</si>
  <si>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</si>
  <si>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</si>
  <si>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</si>
  <si>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</si>
  <si>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</si>
  <si>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</si>
  <si>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</si>
  <si>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</si>
  <si>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</si>
  <si>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</si>
  <si>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</si>
  <si>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</si>
  <si>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</si>
  <si>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</si>
  <si>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</si>
  <si>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</si>
  <si>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</si>
  <si>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</si>
  <si>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</si>
  <si>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</si>
  <si>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</si>
  <si>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</si>
  <si>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</si>
  <si>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</si>
  <si>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</si>
  <si>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</si>
  <si>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</si>
  <si>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</si>
  <si>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</si>
  <si>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</si>
  <si>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</si>
  <si>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</si>
  <si>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</si>
  <si>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</si>
  <si>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</si>
  <si>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</si>
  <si>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</si>
  <si>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</si>
  <si>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</si>
  <si>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</si>
  <si>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</si>
  <si>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</si>
  <si>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</si>
  <si>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</si>
  <si>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</si>
  <si>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</si>
  <si>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</si>
  <si>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</si>
  <si>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</si>
  <si>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</si>
  <si>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</si>
  <si>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</si>
  <si>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</si>
  <si>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</si>
  <si>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</si>
  <si>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</si>
  <si>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</si>
  <si>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</si>
  <si>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</si>
  <si>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</si>
  <si>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</si>
  <si>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</si>
  <si>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</si>
  <si>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</si>
  <si>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</si>
  <si>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</si>
  <si>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</si>
  <si>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</si>
  <si>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</si>
  <si>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</si>
  <si>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</si>
  <si>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</si>
  <si>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</si>
  <si>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</si>
  <si>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</si>
  <si>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</si>
  <si>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</si>
  <si>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</si>
  <si>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</si>
  <si>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</si>
  <si>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</si>
  <si>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</si>
  <si>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</si>
  <si>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</si>
  <si>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</si>
  <si>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</si>
  <si>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</si>
  <si>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</si>
  <si>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</si>
  <si>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</si>
  <si>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</si>
  <si>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</si>
  <si>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</si>
  <si>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</si>
  <si>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</si>
  <si>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</si>
  <si>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</si>
  <si>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</si>
  <si>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</si>
  <si>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</si>
  <si>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</si>
  <si>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</si>
  <si>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</si>
  <si>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</si>
  <si>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</si>
  <si>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</si>
  <si>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</si>
  <si>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</si>
  <si>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</si>
  <si>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</si>
  <si>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</si>
  <si>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</si>
  <si>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</si>
  <si>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</si>
  <si>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</si>
  <si>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</si>
  <si>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</si>
  <si>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</si>
  <si>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</si>
  <si>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</si>
  <si>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</si>
  <si>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</si>
  <si>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</si>
  <si>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</si>
  <si>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</si>
  <si>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</si>
  <si>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</si>
  <si>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</si>
  <si>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</si>
  <si>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</si>
  <si>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</si>
  <si>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</si>
  <si>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</si>
  <si>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</si>
  <si>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</si>
  <si>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</si>
  <si>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</si>
  <si>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</si>
  <si>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</si>
  <si>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</si>
  <si>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</si>
  <si>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</si>
  <si>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</si>
  <si>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</si>
  <si>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</si>
  <si>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</si>
  <si>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</si>
  <si>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</si>
  <si>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</si>
  <si>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</si>
  <si>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</si>
  <si>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</si>
  <si>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</si>
  <si>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</si>
  <si>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</si>
  <si>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</si>
  <si>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</si>
  <si>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</si>
  <si>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</si>
  <si>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</si>
  <si>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</si>
  <si>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</si>
  <si>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</si>
  <si>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</si>
  <si>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</si>
  <si>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</si>
  <si>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</si>
  <si>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</si>
  <si>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</si>
  <si>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</si>
  <si>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</si>
  <si>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</si>
  <si>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</si>
  <si>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</si>
  <si>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</si>
  <si>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</si>
  <si>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</si>
  <si>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</si>
  <si>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</si>
  <si>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</si>
  <si>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</si>
  <si>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</si>
  <si>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</si>
  <si>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</si>
  <si>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</si>
  <si>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</si>
  <si>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</si>
  <si>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</si>
  <si>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</si>
  <si>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</si>
  <si>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</si>
  <si>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</si>
  <si>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</si>
  <si>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</si>
  <si>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</si>
  <si>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</si>
  <si>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</si>
  <si>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</si>
  <si>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</si>
  <si>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</si>
  <si>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</si>
  <si>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</si>
  <si>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</si>
  <si>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</si>
  <si>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</si>
  <si>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</si>
  <si>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</si>
  <si>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</si>
  <si>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</si>
  <si>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</si>
  <si>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</si>
  <si>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</si>
  <si>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</si>
  <si>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</si>
  <si>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</si>
  <si>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</si>
  <si>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</si>
  <si>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</si>
  <si>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</si>
  <si>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</si>
  <si>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</si>
  <si>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</si>
  <si>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</si>
  <si>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</si>
  <si>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</si>
  <si>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</si>
  <si>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</si>
  <si>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</si>
  <si>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</si>
  <si>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</si>
  <si>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</si>
  <si>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</si>
  <si>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</si>
  <si>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</si>
  <si>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</si>
  <si>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</si>
  <si>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</si>
  <si>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</si>
  <si>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</si>
  <si>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</si>
  <si>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</si>
  <si>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</si>
  <si>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</si>
  <si>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</si>
  <si>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</si>
  <si>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</si>
  <si>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</si>
  <si>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</si>
  <si>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</si>
  <si>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</si>
  <si>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</si>
  <si>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</si>
  <si>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</si>
  <si>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</si>
  <si>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</si>
  <si>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</si>
  <si>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</si>
  <si>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</si>
  <si>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</si>
  <si>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</si>
  <si>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</si>
  <si>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</si>
  <si>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</si>
  <si>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</si>
  <si>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</si>
  <si>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</si>
  <si>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</si>
  <si>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</si>
  <si>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</si>
  <si>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</si>
  <si>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</si>
  <si>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</si>
  <si>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</si>
  <si>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</si>
  <si>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</si>
  <si>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</si>
  <si>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</si>
  <si>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</si>
  <si>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</si>
  <si>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</si>
  <si>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</si>
  <si>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</si>
  <si>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</si>
  <si>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</si>
  <si>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</si>
  <si>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</si>
  <si>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</si>
  <si>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</si>
  <si>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</si>
  <si>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</si>
  <si>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</si>
  <si>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</si>
  <si>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</si>
  <si>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</si>
  <si>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</si>
  <si>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</si>
  <si>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</si>
  <si>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</si>
  <si>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</si>
  <si>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</si>
  <si>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</si>
  <si>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</si>
  <si>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</si>
  <si>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</si>
  <si>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</si>
  <si>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</si>
  <si>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</si>
  <si>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</si>
  <si>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</si>
  <si>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</si>
  <si>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</si>
  <si>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</si>
  <si>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</si>
  <si>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</si>
  <si>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</si>
  <si>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</si>
  <si>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</si>
  <si>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</si>
  <si>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</si>
  <si>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</si>
  <si>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</si>
  <si>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</si>
  <si>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</si>
  <si>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</si>
  <si>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</si>
  <si>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</si>
  <si>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</si>
  <si>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</si>
  <si>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</si>
  <si>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</si>
  <si>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</si>
  <si>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</si>
  <si>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</si>
  <si>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</si>
  <si>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</si>
  <si>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</si>
  <si>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</si>
  <si>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</si>
  <si>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</si>
  <si>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</si>
  <si>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</si>
  <si>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</si>
  <si>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</si>
  <si>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</si>
  <si>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</si>
  <si>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</si>
  <si>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</si>
  <si>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</si>
  <si>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</si>
  <si>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</si>
  <si>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</si>
  <si>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</si>
  <si>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</si>
  <si>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</si>
  <si>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</si>
  <si>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</si>
  <si>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</si>
  <si>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</si>
  <si>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</si>
  <si>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</si>
  <si>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</si>
  <si>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</si>
  <si>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</si>
  <si>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</si>
  <si>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</si>
  <si>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</si>
  <si>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</si>
  <si>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</si>
  <si>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</si>
  <si>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</si>
  <si>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</si>
  <si>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</si>
  <si>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</si>
  <si>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</si>
  <si>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</si>
  <si>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</si>
  <si>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</si>
  <si>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</si>
  <si>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</si>
  <si>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</si>
  <si>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</si>
  <si>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</si>
  <si>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</si>
  <si>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</si>
  <si>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</si>
  <si>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</si>
  <si>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</si>
  <si>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</si>
  <si>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</si>
  <si>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</si>
  <si>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</si>
  <si>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</si>
  <si>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</si>
  <si>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</si>
  <si>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</si>
  <si>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</si>
  <si>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</si>
  <si>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</si>
  <si>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</si>
  <si>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</si>
  <si>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</si>
  <si>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</si>
  <si>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</si>
  <si>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</si>
  <si>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</si>
  <si>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</si>
  <si>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</si>
  <si>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</si>
  <si>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</si>
  <si>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</si>
  <si>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</si>
  <si>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</si>
  <si>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</si>
  <si>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</si>
  <si>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</si>
  <si>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</si>
  <si>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</si>
  <si>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</si>
  <si>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</si>
  <si>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</si>
  <si>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</si>
  <si>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</si>
  <si>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</si>
  <si>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</si>
  <si>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</si>
  <si>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</si>
  <si>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</si>
  <si>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</si>
  <si>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</si>
  <si>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</si>
  <si>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</si>
  <si>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</si>
  <si>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</si>
  <si>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</si>
  <si>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</si>
  <si>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</si>
  <si>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</si>
  <si>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</si>
  <si>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</si>
  <si>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</si>
  <si>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</si>
  <si>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</si>
  <si>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</si>
  <si>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</si>
  <si>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</si>
  <si>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</si>
  <si>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</si>
  <si>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</si>
  <si>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</si>
  <si>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</si>
  <si>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</si>
  <si>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</si>
  <si>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</si>
  <si>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</si>
  <si>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</si>
  <si>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</si>
  <si>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</si>
  <si>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</si>
  <si>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</si>
  <si>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</si>
  <si>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</si>
  <si>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</si>
  <si>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</si>
  <si>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</si>
  <si>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</si>
  <si>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</si>
  <si>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</si>
  <si>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</si>
  <si>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</si>
  <si>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</si>
  <si>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</si>
  <si>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</si>
  <si>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</si>
  <si>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</si>
  <si>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</si>
  <si>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</si>
  <si>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</si>
  <si>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</si>
  <si>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</si>
  <si>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</si>
  <si>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</si>
  <si>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</si>
  <si>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</si>
  <si>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</si>
  <si>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</si>
  <si>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</si>
  <si>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</si>
  <si>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</si>
  <si>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</si>
  <si>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</si>
  <si>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</si>
  <si>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</si>
  <si>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</si>
  <si>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</si>
  <si>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</si>
  <si>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</si>
  <si>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</si>
  <si>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</si>
  <si>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</si>
  <si>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</si>
  <si>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</si>
  <si>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</si>
  <si>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</si>
  <si>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</si>
  <si>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</si>
  <si>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</si>
  <si>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</si>
  <si>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</si>
  <si>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</si>
  <si>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</si>
  <si>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</si>
  <si>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</si>
  <si>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</si>
  <si>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</si>
  <si>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</si>
  <si>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</si>
  <si>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</si>
  <si>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</si>
  <si>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</si>
  <si>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</si>
  <si>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</si>
  <si>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</si>
  <si>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</si>
  <si>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</si>
  <si>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</si>
  <si>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</si>
  <si>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</si>
  <si>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</si>
  <si>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</si>
  <si>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</si>
  <si>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</si>
  <si>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</si>
  <si>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</si>
  <si>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</si>
  <si>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</si>
  <si>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</si>
  <si>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</si>
  <si>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</si>
  <si>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</si>
  <si>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</si>
  <si>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</si>
  <si>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</si>
  <si>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</si>
  <si>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</si>
  <si>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</si>
  <si>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</si>
  <si>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</si>
  <si>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</si>
  <si>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</si>
  <si>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</si>
  <si>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</si>
  <si>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</si>
  <si>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</si>
  <si>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</si>
  <si>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</si>
  <si>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</si>
  <si>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</si>
  <si>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</si>
  <si>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</si>
  <si>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</si>
  <si>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</si>
  <si>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</si>
  <si>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</si>
  <si>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</si>
  <si>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</si>
  <si>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</si>
  <si>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</si>
  <si>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</si>
  <si>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</si>
  <si>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</si>
  <si>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</si>
  <si>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</si>
  <si>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</si>
  <si>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</si>
  <si>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</si>
  <si>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</si>
  <si>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</si>
  <si>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</si>
  <si>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</si>
  <si>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</si>
  <si>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</si>
  <si>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</si>
  <si>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</si>
  <si>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</si>
  <si>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</si>
  <si>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</si>
  <si>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</si>
  <si>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</si>
  <si>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</si>
  <si>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</si>
  <si>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</si>
  <si>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</si>
  <si>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</si>
  <si>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</si>
  <si>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</si>
  <si>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</si>
  <si>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</si>
  <si>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</si>
  <si>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</si>
  <si>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</si>
  <si>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</si>
  <si>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</si>
  <si>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</si>
  <si>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</si>
  <si>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</si>
  <si>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</si>
  <si>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</si>
  <si>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</si>
  <si>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</si>
  <si>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</si>
  <si>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</si>
  <si>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</si>
  <si>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</si>
  <si>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</si>
  <si>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</si>
  <si>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</si>
  <si>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</si>
  <si>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</si>
  <si>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</si>
  <si>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</si>
  <si>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</si>
  <si>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</si>
  <si>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</si>
  <si>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</si>
  <si>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</si>
  <si>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</si>
  <si>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</si>
  <si>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</si>
  <si>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</si>
  <si>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</si>
  <si>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</si>
  <si>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</si>
  <si>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</si>
  <si>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</si>
  <si>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</si>
  <si>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</si>
  <si>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</si>
  <si>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</si>
  <si>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</si>
  <si>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</si>
  <si>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</si>
  <si>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</si>
  <si>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</si>
  <si>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</si>
  <si>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</si>
  <si>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</si>
  <si>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</si>
  <si>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</si>
  <si>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</si>
  <si>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</si>
  <si>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</si>
  <si>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</si>
  <si>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</si>
  <si>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</si>
  <si>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</si>
  <si>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</si>
  <si>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</si>
  <si>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</si>
  <si>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</si>
  <si>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</si>
  <si>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</si>
  <si>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</si>
  <si>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</si>
  <si>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</si>
  <si>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</si>
  <si>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</si>
  <si>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</si>
  <si>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</si>
  <si>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</si>
  <si>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</si>
  <si>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</si>
  <si>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</si>
  <si>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</si>
  <si>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</si>
  <si>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</si>
  <si>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</si>
  <si>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</si>
  <si>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</si>
  <si>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</si>
  <si>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</si>
  <si>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</si>
  <si>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</si>
  <si>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</si>
  <si>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</si>
  <si>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</si>
  <si>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</si>
  <si>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</si>
  <si>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</si>
  <si>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</si>
  <si>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</si>
  <si>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</si>
  <si>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</si>
  <si>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</si>
  <si>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</si>
  <si>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</si>
  <si>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</si>
  <si>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</si>
  <si>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</si>
  <si>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</si>
  <si>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</si>
  <si>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</si>
  <si>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</si>
  <si>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</si>
  <si>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</si>
  <si>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</si>
  <si>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</si>
  <si>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</si>
  <si>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</si>
  <si>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</si>
  <si>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</si>
  <si>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</si>
  <si>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</si>
  <si>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</si>
  <si>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</si>
  <si>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</si>
  <si>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</si>
  <si>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</si>
  <si>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</si>
  <si>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</si>
  <si>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</si>
  <si>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</si>
  <si>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</si>
  <si>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</si>
  <si>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</si>
  <si>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</si>
  <si>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</si>
  <si>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</si>
  <si>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</si>
  <si>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</si>
  <si>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</si>
  <si>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</si>
  <si>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</si>
  <si>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</si>
  <si>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</si>
  <si>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</si>
  <si>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</si>
  <si>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</si>
  <si>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</si>
  <si>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</si>
  <si>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</si>
  <si>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</si>
  <si>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</si>
  <si>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</si>
  <si>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</si>
  <si>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</si>
  <si>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</si>
  <si>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</si>
  <si>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</si>
  <si>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</si>
  <si>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</si>
  <si>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</si>
  <si>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</si>
  <si>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</si>
  <si>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</si>
  <si>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</si>
  <si>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</si>
  <si>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</si>
  <si>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</si>
  <si>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</si>
  <si>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</si>
  <si>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</si>
  <si>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</si>
  <si>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</si>
  <si>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</si>
  <si>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</si>
  <si>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</si>
  <si>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</si>
  <si>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</si>
  <si>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</si>
  <si>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</si>
  <si>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</si>
  <si>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</si>
  <si>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</si>
  <si>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</si>
  <si>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</si>
  <si>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</si>
  <si>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</si>
  <si>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</si>
  <si>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</si>
  <si>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</si>
  <si>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</si>
  <si>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</si>
  <si>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</si>
  <si>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</si>
  <si>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</si>
  <si>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</si>
  <si>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</si>
  <si>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</si>
  <si>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</si>
  <si>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</si>
  <si>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</si>
  <si>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</si>
  <si>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</si>
  <si>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</si>
  <si>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</si>
  <si>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</si>
  <si>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</si>
  <si>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</si>
  <si>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</si>
  <si>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</si>
  <si>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</si>
  <si>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</si>
  <si>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</si>
  <si>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</si>
  <si>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</si>
  <si>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</si>
  <si>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</si>
  <si>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</si>
  <si>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</si>
  <si>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</si>
  <si>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</si>
  <si>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</si>
  <si>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</si>
  <si>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</si>
  <si>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</si>
  <si>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</si>
  <si>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</si>
  <si>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</si>
  <si>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</si>
  <si>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</si>
  <si>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</si>
  <si>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</si>
  <si>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</si>
  <si>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</si>
  <si>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</si>
  <si>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</si>
  <si>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</si>
  <si>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</si>
  <si>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</si>
  <si>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</si>
  <si>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</si>
  <si>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</si>
  <si>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</si>
  <si>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</si>
  <si>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</si>
  <si>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</si>
  <si>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</si>
  <si>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</si>
  <si>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</si>
  <si>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</si>
  <si>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</si>
  <si>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</si>
  <si>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</si>
  <si>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</si>
  <si>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</si>
  <si>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</si>
  <si>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</si>
  <si>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</si>
  <si>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</si>
  <si>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</si>
  <si>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</si>
  <si>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</si>
  <si>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</si>
  <si>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</si>
  <si>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</si>
  <si>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</si>
  <si>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</si>
  <si>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</si>
  <si>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</si>
  <si>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</si>
  <si>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</si>
  <si>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</si>
  <si>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</si>
  <si>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</si>
  <si>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</si>
  <si>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</si>
  <si>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</si>
  <si>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</si>
  <si>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</si>
  <si>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</si>
  <si>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</si>
  <si>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</si>
  <si>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</si>
  <si>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</si>
  <si>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</si>
  <si>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</si>
  <si>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</si>
  <si>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</si>
  <si>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</si>
  <si>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</si>
  <si>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</si>
  <si>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</si>
  <si>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</si>
  <si>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</si>
  <si>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</si>
  <si>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</si>
  <si>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</si>
  <si>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</si>
  <si>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</si>
  <si>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</si>
  <si>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</si>
  <si>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</si>
  <si>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</si>
  <si>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</si>
  <si>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</si>
  <si>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</si>
  <si>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</si>
  <si>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</si>
  <si>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</si>
  <si>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</si>
  <si>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</si>
  <si>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</si>
  <si>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</si>
  <si>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</si>
  <si>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</si>
  <si>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</si>
  <si>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</si>
  <si>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</si>
  <si>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</si>
  <si>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</si>
  <si>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</si>
  <si>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</si>
  <si>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</si>
  <si>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</si>
  <si>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</si>
  <si>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</si>
  <si>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</si>
  <si>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</si>
  <si>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</si>
  <si>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</si>
  <si>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</si>
  <si>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</si>
  <si>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</si>
  <si>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</si>
  <si>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</si>
  <si>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</si>
  <si>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</si>
  <si>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</si>
  <si>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</si>
  <si>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</si>
  <si>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</si>
  <si>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</si>
  <si>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</si>
  <si>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</si>
  <si>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</si>
  <si>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</si>
  <si>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</si>
  <si>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</si>
  <si>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</si>
  <si>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</si>
  <si>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</si>
  <si>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</si>
  <si>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</si>
  <si>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</si>
  <si>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</si>
  <si>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</si>
  <si>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</si>
  <si>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</si>
  <si>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</si>
  <si>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</si>
  <si>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</si>
  <si>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</si>
  <si>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</si>
  <si>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</si>
  <si>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</si>
  <si>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</si>
  <si>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</si>
  <si>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</si>
  <si>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</si>
  <si>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</si>
  <si>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</si>
  <si>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</si>
  <si>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</si>
  <si>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</si>
  <si>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</si>
  <si>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</si>
  <si>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</si>
  <si>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</si>
  <si>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</si>
  <si>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</si>
  <si>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</si>
  <si>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</si>
  <si>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</si>
  <si>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</si>
  <si>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</si>
  <si>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</si>
  <si>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</si>
  <si>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</si>
  <si>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</si>
  <si>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</si>
  <si>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</si>
  <si>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</si>
  <si>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</si>
  <si>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</si>
  <si>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</si>
  <si>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</si>
  <si>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</si>
  <si>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</si>
  <si>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</si>
  <si>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</si>
  <si>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</si>
  <si>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</si>
  <si>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</si>
  <si>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</si>
  <si>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</si>
  <si>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</si>
  <si>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</si>
  <si>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</si>
  <si>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</si>
  <si>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</si>
  <si>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</si>
  <si>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</si>
  <si>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</si>
  <si>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</si>
  <si>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</si>
  <si>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</si>
  <si>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</si>
  <si>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</si>
  <si>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</si>
  <si>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</si>
  <si>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</si>
  <si>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</si>
  <si>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</si>
  <si>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</si>
  <si>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</si>
  <si>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</si>
  <si>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</si>
  <si>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</si>
  <si>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</si>
  <si>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</si>
  <si>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</si>
  <si>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</si>
  <si>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</si>
  <si>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</si>
  <si>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</si>
  <si>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</si>
  <si>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</si>
  <si>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</si>
  <si>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</si>
  <si>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</si>
  <si>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</si>
  <si>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</si>
  <si>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</si>
  <si>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</si>
  <si>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</si>
  <si>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</si>
  <si>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</si>
  <si>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</si>
  <si>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</si>
  <si>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</si>
  <si>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</si>
  <si>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</si>
  <si>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</si>
  <si>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</si>
  <si>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</si>
  <si>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</si>
  <si>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</si>
  <si>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</si>
  <si>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</si>
  <si>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</si>
  <si>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</si>
  <si>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</si>
  <si>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</si>
  <si>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</si>
  <si>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</si>
  <si>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</si>
  <si>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</si>
  <si>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</si>
  <si>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</si>
  <si>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</si>
  <si>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</si>
  <si>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</si>
  <si>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</si>
  <si>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</si>
  <si>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</si>
  <si>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</si>
  <si>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</si>
  <si>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</si>
  <si>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</si>
  <si>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</si>
  <si>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</si>
  <si>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</si>
  <si>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</si>
  <si>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</si>
  <si>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</si>
  <si>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</si>
  <si>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</si>
  <si>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</si>
  <si>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</si>
  <si>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</si>
  <si>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</si>
  <si>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</si>
  <si>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</si>
  <si>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</si>
  <si>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</si>
  <si>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</si>
  <si>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</si>
  <si>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</si>
  <si>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</si>
  <si>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</si>
  <si>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</si>
  <si>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</si>
  <si>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</si>
  <si>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</si>
  <si>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</si>
  <si>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</si>
  <si>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</si>
  <si>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</si>
  <si>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</si>
  <si>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</si>
  <si>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</si>
  <si>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</si>
  <si>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</si>
  <si>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</si>
  <si>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</si>
  <si>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</si>
  <si>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</si>
  <si>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</si>
  <si>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</si>
  <si>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</si>
  <si>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</si>
  <si>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</si>
  <si>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</si>
  <si>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</si>
  <si>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</si>
  <si>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</si>
  <si>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</si>
  <si>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</si>
  <si>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</si>
  <si>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</si>
  <si>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</si>
  <si>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</si>
  <si>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</si>
  <si>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</si>
  <si>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</si>
  <si>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</si>
  <si>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</si>
  <si>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</si>
  <si>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</si>
  <si>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</si>
  <si>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</si>
  <si>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</si>
  <si>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</si>
  <si>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</si>
  <si>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</si>
  <si>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</si>
  <si>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</si>
  <si>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</si>
  <si>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</si>
  <si>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</si>
  <si>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</si>
  <si>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</si>
  <si>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</si>
  <si>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</si>
  <si>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</si>
  <si>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</si>
  <si>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</si>
  <si>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</si>
  <si>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</si>
  <si>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</si>
  <si>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</si>
  <si>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</si>
  <si>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</si>
  <si>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</si>
  <si>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</si>
  <si>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</si>
  <si>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</si>
  <si>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</si>
  <si>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</si>
  <si>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</si>
  <si>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</si>
  <si>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</si>
  <si>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</si>
  <si>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</si>
  <si>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</si>
  <si>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</si>
  <si>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</si>
  <si>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</si>
  <si>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</si>
  <si>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</si>
  <si>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</si>
  <si>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</si>
  <si>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</si>
  <si>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</si>
  <si>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</si>
  <si>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</si>
  <si>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</si>
  <si>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</si>
  <si>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</si>
  <si>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</si>
  <si>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</si>
  <si>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</si>
  <si>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</si>
  <si>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</si>
  <si>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</si>
  <si>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</si>
  <si>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</si>
  <si>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</si>
  <si>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</si>
  <si>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</si>
  <si>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</si>
  <si>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</si>
  <si>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</si>
  <si>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</si>
  <si>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</si>
  <si>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</si>
  <si>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</si>
  <si>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</si>
  <si>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</si>
  <si>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</si>
  <si>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</si>
  <si>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</si>
  <si>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</si>
  <si>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</si>
  <si>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</si>
  <si>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</si>
  <si>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</si>
  <si>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</si>
  <si>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</si>
  <si>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</si>
  <si>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</si>
  <si>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</si>
  <si>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</si>
  <si>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</si>
  <si>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</si>
  <si>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</si>
  <si>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</si>
  <si>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</si>
  <si>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</si>
  <si>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</si>
  <si>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</si>
  <si>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</si>
  <si>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</si>
  <si>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</si>
  <si>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</si>
  <si>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</si>
  <si>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</si>
  <si>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</si>
  <si>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</si>
  <si>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</si>
  <si>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</si>
  <si>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</si>
  <si>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</si>
  <si>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</si>
  <si>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</si>
  <si>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</si>
  <si>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</si>
  <si>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</si>
  <si>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</si>
  <si>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</si>
  <si>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</si>
  <si>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</si>
  <si>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</si>
  <si>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</si>
  <si>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</si>
  <si>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</si>
  <si>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</si>
  <si>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</si>
  <si>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</si>
  <si>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</si>
  <si>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</si>
  <si>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</si>
  <si>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</si>
  <si>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</si>
  <si>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</si>
  <si>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</si>
  <si>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</si>
  <si>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</si>
  <si>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</si>
  <si>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</si>
  <si>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</si>
  <si>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</si>
  <si>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</si>
  <si>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</si>
  <si>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</si>
  <si>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</si>
  <si>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</si>
  <si>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</si>
  <si>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</si>
  <si>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</si>
  <si>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</si>
  <si>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</si>
  <si>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</si>
  <si>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</si>
  <si>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</si>
  <si>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</si>
  <si>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</si>
  <si>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</si>
  <si>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</si>
  <si>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</si>
  <si>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</si>
  <si>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</si>
  <si>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</si>
  <si>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</si>
  <si>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</si>
  <si>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</si>
  <si>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</si>
  <si>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</si>
  <si>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</si>
  <si>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</si>
  <si>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</si>
  <si>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</si>
  <si>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</si>
  <si>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</si>
  <si>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</si>
  <si>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</si>
  <si>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</si>
  <si>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</si>
  <si>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</si>
  <si>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</si>
  <si>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</si>
  <si>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</si>
  <si>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</si>
  <si>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</si>
  <si>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</si>
  <si>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</si>
  <si>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</si>
  <si>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</si>
  <si>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</si>
  <si>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</si>
  <si>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</si>
  <si>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</si>
  <si>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</si>
  <si>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</si>
  <si>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</si>
  <si>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</si>
  <si>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</si>
  <si>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</si>
  <si>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</si>
  <si>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</si>
  <si>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</si>
  <si>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</si>
  <si>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</si>
  <si>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</si>
  <si>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</si>
  <si>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</si>
  <si>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</si>
  <si>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</si>
  <si>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</si>
  <si>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</si>
  <si>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</si>
  <si>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</si>
  <si>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</si>
  <si>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</si>
  <si>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</si>
  <si>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</si>
  <si>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</si>
  <si>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</si>
  <si>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</si>
  <si>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</si>
  <si>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</si>
  <si>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</si>
  <si>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</si>
  <si>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</si>
  <si>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</si>
  <si>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</si>
  <si>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</si>
  <si>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</si>
  <si>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</si>
  <si>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</si>
  <si>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</si>
  <si>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</si>
  <si>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</si>
  <si>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</si>
  <si>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</si>
  <si>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</si>
  <si>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</si>
  <si>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</si>
  <si>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</si>
  <si>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</si>
  <si>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</si>
  <si>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</si>
  <si>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</si>
  <si>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</si>
  <si>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</si>
  <si>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</si>
  <si>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</si>
  <si>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</si>
  <si>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</si>
  <si>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</si>
  <si>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</si>
  <si>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</si>
  <si>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</si>
  <si>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</si>
  <si>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</si>
  <si>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</si>
  <si>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</si>
  <si>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</si>
  <si>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</si>
  <si>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</si>
  <si>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</si>
  <si>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</si>
  <si>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</si>
  <si>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</si>
  <si>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</si>
  <si>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</si>
  <si>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</si>
  <si>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</si>
  <si>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</si>
  <si>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</si>
  <si>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</si>
  <si>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</si>
  <si>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</si>
  <si>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</si>
  <si>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</si>
  <si>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</si>
  <si>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</si>
  <si>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</si>
  <si>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</si>
  <si>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</si>
  <si>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</si>
  <si>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</si>
  <si>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</si>
  <si>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</si>
  <si>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</si>
  <si>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</si>
  <si>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</si>
  <si>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</si>
  <si>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</si>
  <si>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</si>
  <si>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</si>
  <si>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</si>
  <si>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</si>
  <si>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</si>
  <si>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</si>
  <si>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</si>
  <si>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</si>
  <si>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</si>
  <si>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</si>
  <si>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</si>
  <si>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</si>
  <si>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</si>
  <si>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</si>
  <si>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</si>
  <si>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</si>
  <si>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</si>
  <si>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</si>
  <si>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</si>
  <si>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</si>
  <si>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</si>
  <si>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</si>
  <si>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</si>
  <si>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</si>
  <si>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</si>
  <si>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</si>
  <si>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</si>
  <si>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</si>
  <si>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</si>
  <si>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</si>
  <si>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</si>
  <si>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</si>
  <si>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</si>
  <si>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</si>
  <si>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</si>
  <si>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</si>
  <si>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</si>
  <si>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</si>
  <si>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</si>
  <si>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</si>
  <si>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</si>
  <si>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</si>
  <si>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</si>
  <si>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</si>
  <si>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</si>
  <si>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</si>
  <si>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</si>
  <si>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</si>
  <si>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</si>
  <si>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</si>
  <si>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</si>
  <si>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</si>
  <si>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</si>
  <si>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</si>
  <si>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</si>
  <si>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</si>
  <si>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</si>
  <si>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</si>
  <si>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</si>
  <si>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</si>
  <si>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</si>
  <si>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</si>
  <si>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</si>
  <si>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</si>
  <si>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</si>
  <si>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</si>
  <si>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</si>
  <si>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</si>
  <si>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</si>
  <si>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</si>
  <si>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</si>
  <si>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</si>
  <si>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</si>
  <si>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</si>
  <si>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</si>
  <si>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</si>
  <si>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</si>
  <si>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</si>
  <si>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</si>
  <si>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</si>
  <si>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</si>
  <si>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</si>
  <si>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</si>
  <si>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</si>
  <si>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</si>
  <si>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</si>
  <si>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</si>
  <si>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</si>
  <si>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</si>
  <si>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</si>
  <si>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</si>
  <si>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</si>
  <si>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</si>
  <si>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</si>
  <si>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</si>
  <si>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</si>
  <si>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</si>
  <si>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</si>
  <si>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</si>
  <si>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</si>
  <si>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</si>
  <si>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</si>
  <si>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</si>
  <si>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</si>
  <si>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</si>
  <si>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</si>
  <si>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</si>
  <si>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</si>
  <si>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</si>
  <si>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</si>
  <si>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</si>
  <si>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</si>
  <si>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</si>
  <si>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</si>
  <si>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</si>
  <si>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</si>
  <si>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</si>
  <si>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</si>
  <si>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</si>
  <si>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</si>
  <si>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</si>
  <si>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</si>
  <si>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</si>
  <si>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</si>
  <si>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</si>
  <si>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</si>
  <si>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</si>
  <si>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</si>
  <si>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</si>
  <si>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</si>
  <si>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</si>
  <si>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</si>
  <si>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</si>
  <si>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</si>
  <si>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</si>
  <si>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</si>
  <si>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</si>
  <si>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</si>
  <si>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</si>
  <si>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</si>
  <si>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</si>
  <si>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</si>
  <si>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</si>
  <si>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</si>
  <si>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</si>
  <si>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</si>
  <si>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</si>
  <si>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</si>
  <si>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</si>
  <si>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</si>
  <si>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</si>
  <si>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</si>
  <si>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</si>
  <si>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</si>
  <si>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</si>
  <si>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</si>
  <si>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</si>
  <si>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</si>
  <si>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</si>
  <si>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</si>
  <si>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</si>
  <si>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</si>
  <si>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</si>
  <si>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</si>
  <si>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</si>
  <si>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</si>
  <si>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</si>
  <si>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</si>
  <si>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</si>
  <si>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</si>
  <si>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</si>
  <si>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</si>
  <si>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</si>
  <si>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</si>
  <si>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</si>
  <si>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</si>
  <si>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</si>
  <si>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</si>
  <si>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</si>
  <si>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</si>
  <si>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</si>
  <si>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</si>
  <si>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</si>
  <si>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</si>
  <si>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</si>
  <si>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</si>
  <si>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</si>
  <si>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</si>
  <si>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</si>
  <si>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</si>
  <si>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</si>
  <si>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</si>
  <si>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</si>
  <si>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</si>
  <si>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</si>
  <si>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</si>
  <si>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</si>
  <si>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</si>
  <si>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</si>
  <si>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</si>
  <si>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</si>
  <si>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</si>
  <si>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</si>
  <si>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</si>
  <si>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</si>
  <si>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</si>
  <si>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</si>
  <si>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</si>
  <si>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</si>
  <si>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</si>
  <si>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</si>
  <si>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</si>
  <si>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</si>
  <si>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</si>
  <si>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</si>
  <si>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</si>
  <si>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</si>
  <si>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</si>
  <si>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</si>
  <si>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</si>
  <si>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</si>
  <si>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</si>
  <si>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</si>
  <si>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</si>
  <si>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</si>
  <si>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</si>
  <si>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</si>
  <si>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</si>
  <si>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</si>
  <si>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</si>
  <si>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</si>
  <si>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</si>
  <si>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</si>
  <si>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</si>
  <si>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</si>
  <si>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</si>
  <si>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</si>
  <si>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</si>
  <si>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</si>
  <si>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</si>
  <si>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</si>
  <si>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</si>
  <si>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</si>
  <si>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</si>
  <si>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</si>
  <si>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</si>
  <si>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</si>
  <si>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</si>
  <si>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</si>
  <si>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</si>
  <si>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</si>
  <si>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</si>
  <si>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</si>
  <si>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</si>
  <si>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</si>
  <si>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</si>
  <si>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</si>
  <si>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</si>
  <si>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</si>
  <si>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</si>
  <si>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</si>
  <si>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</si>
  <si>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</si>
  <si>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</si>
  <si>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</si>
  <si>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</si>
  <si>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</si>
  <si>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</si>
  <si>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</si>
  <si>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</si>
  <si>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</si>
  <si>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</si>
  <si>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</si>
  <si>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</si>
  <si>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</si>
  <si>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</si>
  <si>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</si>
  <si>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</si>
  <si>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</si>
  <si>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</si>
  <si>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</si>
  <si>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</si>
  <si>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</si>
  <si>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</si>
  <si>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</si>
  <si>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</si>
  <si>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</si>
  <si>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</si>
  <si>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</si>
  <si>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</si>
  <si>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</si>
  <si>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</si>
  <si>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</si>
  <si>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</si>
  <si>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</si>
  <si>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</si>
  <si>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</si>
  <si>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</si>
  <si>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</si>
  <si>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</si>
  <si>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</si>
  <si>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</si>
  <si>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</si>
  <si>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</si>
  <si>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</si>
  <si>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</si>
  <si>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</si>
  <si>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</si>
  <si>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</si>
  <si>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</si>
  <si>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</si>
  <si>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</si>
  <si>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</si>
  <si>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</si>
  <si>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</si>
  <si>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</si>
  <si>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</si>
  <si>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</si>
  <si>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</si>
  <si>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</si>
  <si>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</si>
  <si>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</si>
  <si>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</si>
  <si>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</si>
  <si>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</si>
  <si>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</si>
  <si>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</si>
  <si>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</si>
  <si>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</si>
  <si>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</si>
  <si>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</si>
  <si>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</si>
  <si>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</si>
  <si>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</si>
  <si>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</si>
  <si>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</si>
  <si>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</si>
  <si>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</si>
  <si>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</si>
  <si>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</si>
  <si>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</si>
  <si>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</si>
  <si>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</si>
  <si>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</si>
  <si>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</si>
  <si>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</si>
  <si>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</si>
  <si>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</si>
  <si>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</si>
  <si>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</si>
  <si>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</si>
  <si>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</si>
  <si>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</si>
  <si>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</si>
  <si>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</si>
  <si>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</si>
  <si>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</si>
  <si>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</si>
  <si>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</si>
  <si>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</si>
  <si>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</si>
  <si>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</si>
  <si>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</si>
  <si>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</si>
  <si>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</si>
  <si>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</si>
  <si>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</si>
  <si>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</si>
  <si>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</si>
  <si>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</si>
  <si>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</si>
  <si>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</si>
  <si>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</si>
  <si>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</si>
  <si>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</si>
  <si>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</si>
  <si>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</si>
  <si>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</si>
  <si>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</si>
  <si>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</si>
  <si>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</si>
  <si>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</si>
  <si>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</si>
  <si>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</si>
  <si>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</si>
  <si>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</si>
  <si>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</si>
  <si>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</si>
  <si>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</si>
  <si>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</si>
  <si>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</si>
  <si>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</si>
  <si>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</si>
  <si>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</si>
  <si>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</si>
  <si>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</si>
  <si>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</si>
  <si>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</si>
  <si>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</si>
  <si>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</si>
  <si>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</si>
  <si>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</si>
  <si>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</si>
  <si>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</si>
  <si>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</si>
  <si>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</si>
  <si>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</si>
  <si>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</si>
  <si>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</si>
  <si>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</si>
  <si>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</si>
  <si>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</si>
  <si>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</si>
  <si>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</si>
  <si>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</si>
  <si>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</si>
  <si>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</si>
  <si>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</si>
  <si>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</si>
  <si>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</si>
  <si>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</si>
  <si>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</si>
  <si>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</si>
  <si>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</si>
  <si>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</si>
  <si>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</si>
  <si>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</si>
  <si>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</si>
  <si>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</si>
  <si>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</si>
  <si>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</si>
  <si>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</si>
  <si>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</si>
  <si>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</si>
  <si>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</si>
  <si>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</si>
  <si>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</si>
  <si>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</si>
  <si>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</si>
  <si>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</si>
  <si>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</si>
  <si>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</si>
  <si>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</si>
  <si>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</si>
  <si>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</si>
  <si>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</si>
  <si>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</si>
  <si>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</si>
  <si>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</si>
  <si>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</si>
  <si>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</si>
  <si>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</si>
  <si>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</si>
  <si>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</si>
  <si>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</si>
  <si>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</si>
  <si>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</si>
  <si>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</si>
  <si>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</si>
  <si>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</si>
  <si>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</si>
  <si>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</si>
  <si>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</si>
  <si>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</si>
  <si>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</si>
  <si>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</si>
  <si>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</si>
  <si>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</si>
  <si>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</si>
  <si>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</si>
  <si>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</si>
  <si>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</si>
  <si>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</si>
  <si>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</si>
  <si>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</si>
  <si>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</si>
  <si>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</si>
  <si>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</si>
  <si>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</si>
  <si>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</si>
  <si>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</si>
  <si>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</si>
  <si>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</si>
  <si>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</si>
  <si>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</si>
  <si>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</si>
  <si>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</si>
  <si>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</si>
  <si>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</si>
  <si>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</si>
  <si>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</si>
  <si>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</si>
  <si>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</si>
  <si>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</si>
  <si>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</si>
  <si>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</si>
  <si>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</si>
  <si>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</si>
  <si>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</si>
  <si>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</si>
  <si>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</si>
  <si>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</si>
  <si>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</si>
  <si>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</si>
  <si>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</si>
  <si>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</si>
  <si>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</si>
  <si>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</si>
  <si>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</si>
  <si>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</si>
  <si>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</si>
  <si>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</si>
  <si>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</si>
  <si>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</si>
  <si>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</si>
  <si>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</si>
  <si>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</si>
  <si>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</si>
  <si>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</si>
  <si>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</si>
  <si>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</si>
  <si>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</si>
  <si>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</si>
  <si>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</si>
  <si>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</si>
  <si>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</si>
  <si>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</si>
  <si>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</si>
  <si>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</si>
  <si>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</si>
  <si>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</si>
  <si>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</si>
  <si>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</si>
  <si>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</si>
  <si>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</si>
  <si>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</si>
  <si>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</si>
  <si>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</si>
  <si>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</si>
  <si>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</si>
  <si>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</si>
  <si>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</si>
  <si>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</si>
  <si>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</si>
  <si>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</si>
  <si>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</si>
  <si>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</si>
  <si>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</si>
  <si>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</si>
  <si>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</si>
  <si>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</si>
  <si>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</si>
  <si>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</si>
  <si>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</si>
  <si>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</si>
  <si>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</si>
  <si>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</si>
  <si>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</si>
  <si>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</si>
  <si>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</si>
  <si>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</si>
  <si>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</si>
  <si>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</si>
  <si>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</si>
  <si>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</si>
  <si>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</si>
  <si>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</si>
  <si>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</si>
  <si>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</si>
  <si>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</si>
  <si>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</si>
  <si>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</si>
  <si>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</si>
  <si>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</si>
  <si>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</si>
  <si>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</si>
  <si>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</si>
  <si>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</si>
  <si>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</si>
  <si>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</si>
  <si>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</si>
  <si>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</si>
  <si>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</si>
  <si>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</si>
  <si>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</si>
  <si>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</si>
  <si>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</si>
  <si>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</si>
  <si>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</si>
  <si>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</si>
  <si>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</si>
  <si>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</si>
  <si>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</si>
  <si>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</si>
  <si>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</si>
  <si>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</si>
  <si>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</si>
  <si>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</si>
  <si>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</si>
  <si>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</si>
  <si>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</si>
  <si>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</si>
  <si>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</si>
  <si>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</si>
  <si>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</si>
  <si>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</si>
  <si>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</si>
  <si>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</si>
  <si>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</si>
  <si>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</si>
  <si>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</si>
  <si>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</si>
  <si>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</si>
  <si>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</si>
  <si>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</si>
  <si>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</si>
  <si>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</si>
  <si>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</si>
  <si>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</si>
  <si>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</si>
  <si>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</si>
  <si>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</si>
  <si>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</si>
  <si>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</si>
  <si>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</si>
  <si>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</si>
  <si>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</si>
  <si>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</si>
  <si>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</si>
  <si>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</si>
  <si>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</si>
  <si>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</si>
  <si>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</si>
  <si>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</si>
  <si>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</si>
  <si>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</si>
  <si>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</si>
  <si>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</si>
  <si>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</si>
  <si>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</si>
  <si>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</si>
  <si>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</si>
  <si>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</si>
  <si>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</si>
  <si>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</si>
  <si>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</si>
  <si>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</si>
  <si>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</si>
  <si>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</si>
  <si>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</si>
  <si>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</si>
  <si>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</si>
  <si>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</si>
  <si>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</si>
  <si>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</si>
  <si>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</si>
  <si>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</si>
  <si>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</si>
  <si>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</si>
  <si>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</si>
  <si>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</si>
  <si>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</si>
  <si>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</si>
  <si>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</si>
  <si>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</si>
  <si>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</si>
  <si>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</si>
  <si>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</si>
  <si>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</si>
  <si>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</si>
  <si>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</si>
  <si>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</si>
  <si>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</si>
  <si>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</si>
  <si>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</si>
  <si>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</si>
  <si>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</si>
  <si>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</si>
  <si>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</si>
  <si>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</si>
  <si>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</si>
  <si>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</si>
  <si>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</si>
  <si>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</si>
  <si>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</si>
  <si>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</si>
  <si>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</si>
  <si>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</si>
  <si>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</si>
  <si>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</si>
  <si>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</si>
  <si>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</si>
  <si>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</si>
  <si>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</si>
  <si>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</si>
  <si>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</si>
  <si>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</si>
  <si>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</si>
  <si>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</si>
  <si>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</si>
  <si>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</si>
  <si>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</si>
  <si>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</si>
  <si>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</si>
  <si>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</si>
  <si>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</si>
  <si>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</si>
  <si>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</si>
  <si>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</si>
  <si>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</si>
  <si>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</si>
  <si>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</si>
  <si>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</si>
  <si>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</si>
  <si>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</si>
  <si>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</si>
  <si>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</si>
  <si>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</si>
  <si>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</si>
  <si>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</si>
  <si>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</si>
  <si>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</si>
  <si>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</si>
  <si>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</si>
  <si>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</si>
  <si>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</si>
  <si>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</si>
  <si>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</si>
  <si>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</si>
  <si>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</si>
  <si>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</si>
  <si>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</si>
  <si>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</si>
  <si>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</si>
  <si>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</si>
  <si>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</si>
  <si>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</si>
  <si>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</si>
  <si>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</si>
  <si>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</si>
  <si>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</si>
  <si>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</si>
  <si>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</si>
  <si>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</si>
  <si>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</si>
  <si>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</si>
  <si>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</si>
  <si>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</si>
  <si>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</si>
  <si>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</si>
  <si>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</si>
  <si>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</si>
  <si>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</si>
  <si>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</si>
  <si>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</si>
  <si>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</si>
  <si>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</si>
  <si>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</si>
  <si>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</si>
  <si>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</si>
  <si>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</si>
  <si>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</si>
  <si>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</si>
  <si>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</si>
  <si>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</si>
  <si>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</si>
  <si>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</si>
  <si>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</si>
  <si>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</si>
  <si>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</si>
  <si>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</si>
  <si>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</si>
  <si>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</si>
  <si>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</si>
  <si>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</si>
  <si>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</si>
  <si>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</si>
  <si>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</si>
  <si>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</si>
  <si>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</si>
  <si>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</si>
  <si>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</si>
  <si>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</si>
  <si>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</si>
  <si>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</si>
  <si>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</si>
  <si>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</si>
  <si>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</si>
  <si>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</si>
  <si>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</si>
  <si>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</si>
  <si>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</si>
  <si>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</si>
  <si>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</si>
  <si>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</si>
  <si>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</si>
  <si>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</si>
  <si>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</si>
  <si>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</si>
  <si>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</si>
  <si>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</si>
  <si>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</si>
  <si>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</si>
  <si>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</si>
  <si>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</si>
  <si>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</si>
  <si>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</si>
  <si>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</si>
  <si>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</si>
  <si>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</si>
  <si>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</si>
  <si>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</si>
  <si>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</si>
  <si>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</si>
  <si>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</si>
  <si>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</si>
  <si>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</si>
  <si>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</si>
  <si>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</si>
  <si>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</si>
  <si>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</si>
  <si>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</si>
  <si>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</si>
  <si>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</si>
  <si>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</si>
  <si>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</si>
  <si>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</si>
  <si>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</si>
  <si>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</si>
  <si>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</si>
  <si>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</si>
  <si>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</si>
  <si>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</si>
  <si>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</si>
  <si>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</si>
  <si>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</si>
  <si>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</si>
  <si>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</si>
  <si>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</si>
  <si>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</si>
  <si>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</si>
  <si>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</si>
  <si>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</si>
  <si>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</si>
  <si>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</si>
  <si>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</si>
  <si>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</si>
  <si>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</si>
  <si>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</si>
  <si>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</si>
  <si>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</si>
  <si>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</si>
  <si>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</si>
  <si>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</si>
  <si>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</si>
  <si>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</si>
  <si>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</si>
  <si>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</si>
  <si>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</si>
  <si>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</si>
  <si>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</si>
  <si>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</si>
  <si>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</si>
  <si>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</si>
  <si>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</si>
  <si>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</si>
  <si>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</si>
  <si>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</si>
  <si>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</si>
  <si>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</si>
  <si>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</si>
  <si>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</si>
  <si>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</si>
  <si>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</si>
  <si>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</si>
  <si>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</si>
  <si>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</si>
  <si>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</si>
  <si>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</si>
  <si>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</si>
  <si>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</si>
  <si>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</si>
  <si>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</si>
  <si>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</si>
  <si>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</si>
  <si>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</si>
  <si>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</si>
  <si>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</si>
  <si>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</si>
  <si>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</si>
  <si>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</si>
  <si>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</si>
  <si>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</si>
  <si>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</si>
  <si>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</si>
  <si>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</si>
  <si>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</si>
  <si>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</si>
  <si>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</si>
  <si>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</si>
  <si>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</si>
  <si>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</si>
  <si>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</si>
  <si>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</si>
  <si>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</si>
  <si>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</si>
  <si>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</si>
  <si>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</si>
  <si>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</si>
  <si>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</si>
  <si>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</si>
  <si>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</si>
  <si>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</si>
  <si>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</si>
  <si>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</si>
  <si>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</si>
  <si>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</si>
  <si>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</si>
  <si>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</si>
  <si>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</si>
  <si>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</si>
  <si>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</si>
  <si>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</si>
  <si>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</si>
  <si>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</si>
  <si>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</si>
  <si>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</si>
  <si>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</si>
  <si>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</si>
  <si>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</si>
  <si>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</si>
  <si>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</si>
  <si>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</si>
  <si>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</si>
  <si>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</si>
  <si>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</si>
  <si>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</si>
  <si>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</si>
  <si>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</si>
  <si>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</si>
  <si>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</si>
  <si>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</si>
  <si>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</si>
  <si>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</si>
  <si>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</si>
  <si>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</si>
  <si>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</si>
  <si>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</si>
  <si>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</si>
  <si>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</si>
  <si>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</si>
  <si>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</si>
  <si>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</si>
  <si>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</si>
  <si>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</si>
  <si>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</si>
  <si>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</si>
  <si>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</si>
  <si>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</si>
  <si>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</si>
  <si>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</si>
  <si>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</si>
  <si>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</si>
  <si>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</si>
  <si>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</si>
  <si>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</si>
  <si>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</si>
  <si>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</si>
  <si>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</si>
  <si>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</si>
  <si>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</si>
  <si>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</si>
  <si>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</si>
  <si>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</si>
  <si>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</si>
  <si>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</si>
  <si>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</si>
  <si>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</si>
  <si>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</si>
  <si>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</si>
  <si>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</si>
  <si>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</si>
  <si>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</si>
  <si>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</si>
  <si>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</si>
  <si>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</si>
  <si>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</si>
  <si>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</si>
  <si>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</si>
  <si>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</si>
  <si>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</si>
  <si>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</si>
  <si>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</si>
  <si>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</si>
  <si>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</si>
  <si>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</si>
  <si>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</si>
  <si>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</si>
  <si>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</si>
  <si>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</si>
  <si>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</si>
  <si>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</si>
  <si>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</si>
  <si>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</si>
  <si>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</si>
  <si>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</si>
  <si>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</si>
  <si>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</si>
  <si>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</si>
  <si>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</si>
  <si>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</si>
  <si>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</si>
  <si>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</si>
  <si>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</si>
  <si>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</si>
  <si>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</si>
  <si>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</si>
  <si>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</si>
  <si>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</si>
  <si>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</si>
  <si>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</si>
  <si>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</si>
  <si>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</si>
  <si>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</si>
  <si>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</si>
  <si>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</si>
  <si>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</si>
  <si>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</si>
  <si>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</si>
  <si>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</si>
  <si>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</si>
  <si>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</si>
  <si>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</si>
  <si>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</si>
  <si>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</si>
  <si>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</si>
  <si>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</si>
  <si>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</si>
  <si>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</si>
  <si>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</si>
  <si>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</si>
  <si>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</si>
  <si>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</si>
  <si>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</si>
  <si>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</si>
  <si>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</si>
  <si>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</si>
  <si>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</si>
  <si>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</si>
  <si>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</si>
  <si>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</si>
  <si>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</si>
  <si>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</si>
  <si>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</si>
  <si>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</si>
  <si>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</si>
  <si>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</si>
  <si>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</si>
  <si>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</si>
  <si>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</si>
  <si>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</si>
  <si>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</si>
  <si>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</si>
  <si>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</si>
  <si>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</si>
  <si>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</si>
  <si>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</si>
  <si>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</si>
  <si>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</si>
  <si>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</si>
  <si>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</si>
  <si>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</si>
  <si>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</si>
  <si>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</si>
  <si>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</si>
  <si>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</si>
  <si>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</si>
  <si>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</si>
  <si>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</si>
  <si>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</si>
  <si>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</si>
  <si>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</si>
  <si>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</si>
  <si>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</si>
  <si>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</si>
  <si>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</si>
  <si>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</si>
  <si>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</si>
  <si>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</si>
  <si>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</si>
  <si>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</si>
  <si>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</si>
  <si>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</si>
  <si>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</si>
  <si>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</si>
  <si>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</si>
  <si>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</si>
  <si>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</si>
  <si>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</si>
  <si>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</si>
  <si>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</si>
  <si>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</si>
  <si>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</si>
  <si>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</si>
  <si>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</si>
  <si>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</si>
  <si>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</si>
  <si>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</si>
  <si>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</si>
  <si>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</si>
  <si>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</si>
  <si>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</si>
  <si>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</si>
  <si>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</si>
  <si>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</si>
  <si>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</si>
  <si>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</si>
  <si>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</si>
  <si>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</si>
  <si>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</si>
  <si>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</si>
  <si>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</si>
  <si>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</si>
  <si>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</si>
  <si>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</si>
  <si>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</si>
  <si>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</si>
  <si>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</si>
  <si>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</si>
  <si>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</si>
  <si>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</si>
  <si>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</si>
  <si>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</si>
  <si>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</si>
  <si>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</si>
  <si>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</si>
  <si>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</si>
  <si>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</si>
  <si>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</si>
  <si>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</si>
  <si>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</si>
  <si>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</si>
  <si>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</si>
  <si>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</si>
  <si>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</si>
  <si>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</si>
  <si>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</si>
  <si>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</si>
  <si>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</si>
  <si>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</si>
  <si>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</si>
  <si>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</si>
  <si>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</si>
  <si>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</si>
  <si>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</si>
  <si>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</si>
  <si>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</si>
  <si>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</si>
  <si>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</si>
  <si>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</si>
  <si>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</si>
  <si>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</si>
  <si>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</si>
  <si>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</si>
  <si>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</si>
  <si>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</si>
  <si>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</si>
  <si>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</si>
  <si>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</si>
  <si>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</si>
  <si>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</si>
  <si>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</si>
  <si>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</si>
  <si>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</si>
  <si>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</si>
  <si>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</si>
  <si>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</si>
  <si>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</si>
  <si>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</si>
  <si>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</si>
  <si>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</si>
  <si>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</si>
  <si>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</si>
  <si>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</si>
  <si>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</si>
  <si>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</si>
  <si>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</si>
  <si>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</si>
  <si>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</si>
  <si>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</si>
  <si>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</si>
  <si>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</si>
  <si>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</si>
  <si>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</si>
  <si>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</si>
  <si>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</si>
  <si>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</si>
  <si>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</si>
  <si>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</si>
  <si>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</si>
  <si>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</si>
  <si>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</si>
  <si>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</si>
  <si>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</si>
  <si>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</si>
  <si>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</si>
  <si>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</si>
  <si>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</si>
  <si>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</si>
  <si>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</si>
  <si>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</si>
  <si>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</si>
  <si>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</si>
  <si>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</si>
  <si>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</si>
  <si>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</si>
  <si>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</si>
  <si>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</si>
  <si>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</si>
  <si>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</si>
  <si>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</si>
  <si>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</si>
  <si>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</si>
  <si>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</si>
  <si>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</si>
  <si>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</si>
  <si>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</si>
  <si>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</si>
  <si>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</si>
  <si>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</si>
  <si>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</si>
  <si>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</si>
  <si>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</si>
  <si>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</si>
  <si>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</si>
  <si>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</si>
  <si>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</si>
  <si>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</si>
  <si>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</si>
  <si>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</si>
  <si>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</si>
  <si>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</si>
  <si>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</si>
  <si>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</si>
  <si>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</si>
  <si>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</si>
  <si>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</si>
  <si>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</si>
  <si>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</si>
  <si>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</si>
  <si>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</si>
  <si>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</si>
  <si>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</si>
  <si>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</si>
  <si>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</si>
  <si>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</si>
  <si>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</si>
  <si>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</si>
  <si>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</si>
  <si>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</si>
  <si>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</si>
  <si>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</si>
  <si>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</si>
  <si>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</si>
  <si>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</si>
  <si>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</si>
  <si>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</si>
  <si>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</si>
  <si>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</si>
  <si>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</si>
  <si>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</si>
  <si>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</si>
  <si>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</si>
  <si>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</si>
  <si>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</si>
  <si>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</si>
  <si>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</si>
  <si>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</si>
  <si>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</si>
  <si>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</si>
  <si>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</si>
  <si>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</si>
  <si>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</si>
  <si>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</si>
  <si>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</si>
  <si>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</si>
  <si>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</si>
  <si>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</si>
  <si>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</si>
  <si>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</si>
  <si>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</si>
  <si>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</si>
  <si>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</si>
  <si>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</si>
  <si>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</si>
  <si>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</si>
  <si>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</si>
  <si>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</si>
  <si>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</si>
  <si>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</si>
  <si>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</si>
  <si>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</si>
  <si>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</si>
  <si>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</si>
  <si>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</si>
  <si>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</si>
  <si>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</si>
  <si>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</si>
  <si>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</si>
  <si>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</si>
  <si>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</si>
  <si>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</si>
  <si>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</si>
  <si>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</si>
  <si>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</si>
  <si>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</si>
  <si>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</si>
  <si>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</si>
  <si>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</si>
  <si>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</si>
  <si>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</si>
  <si>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</si>
  <si>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</si>
  <si>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</si>
  <si>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</si>
  <si>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</si>
  <si>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</si>
  <si>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</si>
  <si>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</si>
  <si>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</si>
  <si>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</si>
  <si>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</si>
  <si>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</si>
  <si>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</si>
  <si>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</si>
  <si>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</si>
  <si>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</si>
  <si>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</si>
  <si>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</si>
  <si>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</si>
  <si>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</si>
  <si>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</si>
  <si>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</si>
  <si>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</si>
  <si>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</si>
  <si>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</si>
  <si>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</si>
  <si>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</si>
  <si>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</si>
  <si>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</si>
  <si>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</si>
  <si>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</si>
  <si>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</si>
  <si>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</si>
  <si>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</si>
  <si>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</si>
  <si>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</si>
  <si>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</si>
  <si>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</si>
  <si>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</si>
  <si>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</si>
  <si>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</si>
  <si>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</si>
  <si>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</si>
  <si>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</si>
  <si>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</si>
  <si>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</si>
  <si>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</si>
  <si>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</si>
  <si>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</si>
  <si>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</si>
  <si>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</si>
  <si>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</si>
  <si>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</si>
  <si>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</si>
  <si>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</si>
  <si>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</si>
  <si>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</si>
  <si>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</si>
  <si>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</si>
  <si>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</si>
  <si>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</si>
  <si>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</si>
  <si>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</si>
  <si>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</si>
  <si>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</si>
  <si>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</si>
  <si>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</si>
  <si>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</si>
  <si>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</si>
  <si>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</si>
  <si>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</si>
  <si>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</si>
  <si>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</si>
  <si>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</si>
  <si>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</si>
  <si>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</si>
  <si>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</si>
  <si>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</si>
  <si>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</si>
  <si>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</si>
  <si>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</si>
  <si>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</si>
  <si>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</si>
  <si>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</si>
  <si>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</si>
  <si>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</si>
  <si>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</si>
  <si>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</si>
  <si>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</si>
  <si>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</si>
  <si>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</si>
  <si>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</si>
  <si>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</si>
  <si>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</si>
  <si>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</si>
  <si>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</si>
  <si>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</si>
  <si>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</si>
  <si>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</si>
  <si>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</si>
  <si>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</si>
  <si>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</si>
  <si>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</si>
  <si>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</si>
  <si>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</si>
  <si>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</si>
  <si>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</si>
  <si>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</si>
  <si>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</si>
  <si>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</si>
  <si>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</si>
  <si>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</si>
  <si>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</si>
  <si>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</si>
  <si>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</si>
  <si>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</si>
  <si>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</si>
  <si>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</si>
  <si>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</si>
  <si>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</si>
  <si>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</si>
  <si>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</si>
  <si>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</si>
  <si>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</si>
  <si>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</si>
  <si>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</si>
  <si>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</si>
  <si>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</si>
  <si>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</si>
  <si>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</si>
  <si>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</si>
  <si>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</si>
  <si>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</si>
  <si>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</si>
  <si>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</si>
  <si>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</si>
  <si>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</si>
  <si>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</si>
  <si>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</si>
  <si>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</si>
  <si>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</si>
  <si>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</si>
  <si>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</si>
  <si>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</si>
  <si>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</si>
  <si>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</si>
  <si>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</si>
  <si>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</si>
  <si>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</si>
  <si>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</si>
  <si>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</si>
  <si>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</si>
  <si>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</si>
  <si>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</si>
  <si>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</si>
  <si>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</si>
  <si>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</si>
  <si>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</si>
  <si>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</si>
  <si>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</si>
  <si>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</si>
  <si>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</si>
  <si>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</si>
  <si>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</si>
  <si>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</si>
  <si>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</si>
  <si>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</si>
  <si>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</si>
  <si>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</si>
  <si>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</si>
  <si>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</si>
  <si>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</si>
  <si>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</si>
  <si>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</si>
  <si>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</si>
  <si>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</si>
  <si>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</si>
  <si>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</si>
  <si>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</si>
  <si>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</si>
  <si>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</si>
  <si>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</si>
  <si>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</si>
  <si>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</si>
  <si>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</si>
  <si>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</si>
  <si>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</si>
  <si>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</si>
  <si>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</si>
  <si>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</si>
  <si>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</si>
  <si>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</si>
  <si>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</si>
  <si>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</si>
  <si>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</si>
  <si>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</si>
  <si>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</si>
  <si>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</si>
  <si>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</si>
  <si>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</si>
  <si>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</si>
  <si>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</si>
  <si>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</si>
  <si>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</si>
  <si>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</si>
  <si>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</si>
  <si>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</si>
  <si>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</si>
  <si>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</si>
  <si>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</si>
  <si>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</si>
  <si>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</si>
  <si>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</si>
  <si>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</si>
  <si>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</si>
  <si>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</si>
  <si>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</si>
  <si>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</si>
  <si>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</si>
  <si>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</si>
  <si>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</si>
  <si>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</si>
  <si>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</si>
  <si>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</si>
  <si>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</si>
  <si>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</si>
  <si>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</si>
  <si>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</si>
  <si>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</si>
  <si>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</si>
  <si>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</si>
  <si>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</si>
  <si>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</si>
  <si>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</si>
  <si>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</si>
  <si>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</si>
  <si>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</si>
  <si>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</si>
  <si>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</si>
  <si>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</si>
  <si>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</si>
  <si>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</si>
  <si>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</si>
  <si>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</si>
  <si>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</si>
  <si>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</si>
  <si>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</si>
  <si>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</si>
  <si>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</si>
  <si>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</si>
  <si>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</si>
  <si>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</si>
  <si>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</si>
  <si>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</si>
  <si>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</si>
  <si>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</si>
  <si>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</si>
  <si>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</si>
  <si>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</si>
  <si>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</si>
  <si>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</si>
  <si>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</si>
  <si>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</si>
  <si>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</si>
  <si>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</si>
  <si>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</si>
  <si>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</si>
  <si>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</si>
  <si>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</si>
  <si>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</si>
  <si>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</si>
  <si>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</si>
  <si>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</si>
  <si>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</si>
  <si>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</si>
  <si>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</si>
  <si>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</si>
  <si>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</si>
  <si>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</si>
  <si>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</si>
  <si>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</si>
  <si>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</si>
  <si>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</si>
  <si>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</si>
  <si>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</si>
  <si>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</si>
  <si>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</si>
  <si>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</si>
  <si>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</si>
  <si>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</si>
  <si>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</si>
  <si>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</si>
  <si>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</si>
  <si>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</si>
  <si>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</si>
  <si>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</si>
  <si>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</si>
  <si>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</si>
  <si>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</si>
  <si>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</si>
  <si>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</si>
  <si>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</si>
  <si>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</si>
  <si>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</si>
  <si>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</si>
  <si>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</si>
  <si>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</si>
  <si>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</si>
  <si>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</si>
  <si>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</si>
  <si>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</si>
  <si>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</si>
  <si>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</si>
  <si>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</si>
  <si>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</si>
  <si>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</si>
  <si>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</si>
  <si>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</si>
  <si>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</si>
  <si>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</si>
  <si>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</si>
  <si>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</si>
  <si>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</si>
  <si>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</si>
  <si>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</si>
  <si>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</si>
  <si>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</si>
  <si>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</si>
  <si>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</si>
  <si>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</si>
  <si>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</si>
  <si>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</si>
  <si>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</si>
  <si>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</si>
  <si>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</si>
  <si>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</si>
  <si>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</si>
  <si>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</si>
  <si>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</si>
  <si>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</si>
  <si>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</si>
  <si>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</si>
  <si>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</si>
  <si>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</si>
  <si>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</si>
  <si>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</si>
  <si>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</si>
  <si>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</si>
  <si>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</si>
  <si>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</si>
  <si>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</si>
  <si>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</si>
  <si>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</si>
  <si>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</si>
  <si>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</si>
  <si>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</si>
  <si>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</si>
  <si>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</si>
  <si>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</si>
  <si>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</si>
  <si>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</si>
  <si>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</si>
  <si>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</si>
  <si>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</si>
  <si>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</si>
  <si>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</si>
  <si>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</si>
  <si>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</si>
  <si>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</si>
  <si>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</si>
  <si>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</si>
  <si>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</si>
  <si>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</si>
  <si>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</si>
  <si>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</si>
  <si>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</si>
  <si>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</si>
  <si>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</si>
  <si>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</si>
  <si>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</si>
  <si>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</si>
  <si>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</si>
  <si>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</si>
  <si>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</si>
  <si>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</si>
  <si>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</si>
  <si>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</si>
  <si>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</si>
  <si>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</si>
  <si>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</si>
  <si>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</si>
  <si>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</si>
  <si>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</si>
  <si>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</si>
  <si>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</si>
  <si>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</si>
  <si>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</si>
  <si>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</si>
  <si>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</si>
  <si>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</si>
  <si>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</si>
  <si>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</si>
  <si>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</si>
  <si>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</si>
  <si>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</si>
  <si>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</si>
  <si>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</si>
  <si>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</si>
  <si>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</si>
  <si>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</si>
  <si>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</si>
  <si>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</si>
  <si>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</si>
  <si>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</si>
  <si>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</si>
  <si>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</si>
  <si>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</si>
  <si>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</si>
  <si>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</si>
  <si>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</si>
  <si>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</si>
  <si>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</si>
  <si>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</si>
  <si>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</si>
  <si>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</si>
  <si>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</si>
  <si>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</si>
  <si>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</si>
  <si>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</si>
  <si>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</si>
  <si>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</si>
  <si>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</si>
  <si>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</si>
  <si>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</si>
  <si>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</si>
  <si>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</si>
  <si>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</si>
  <si>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</si>
  <si>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</si>
  <si>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</si>
  <si>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</si>
  <si>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</si>
  <si>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</si>
  <si>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</si>
  <si>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</si>
  <si>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</si>
  <si>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</si>
  <si>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</si>
  <si>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</si>
  <si>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</si>
  <si>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</si>
  <si>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</si>
  <si>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</si>
  <si>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</si>
  <si>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</si>
  <si>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</si>
  <si>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</si>
  <si>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</si>
  <si>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</si>
  <si>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</si>
  <si>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</si>
  <si>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</si>
  <si>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</si>
  <si>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</si>
  <si>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</si>
  <si>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</si>
  <si>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</si>
  <si>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</si>
  <si>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</si>
  <si>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</si>
  <si>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</si>
  <si>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</si>
  <si>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</si>
  <si>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</si>
  <si>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</si>
  <si>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</si>
  <si>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</si>
  <si>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</si>
  <si>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</si>
  <si>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</si>
  <si>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</si>
  <si>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</si>
  <si>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</si>
  <si>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</si>
  <si>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</si>
  <si>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</si>
  <si>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</si>
  <si>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</si>
  <si>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</si>
  <si>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</si>
  <si>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</si>
  <si>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</si>
  <si>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</si>
  <si>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</si>
  <si>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</si>
  <si>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</si>
  <si>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</si>
  <si>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</si>
  <si>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</si>
  <si>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</si>
  <si>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</si>
  <si>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</si>
  <si>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</si>
  <si>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</si>
  <si>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</si>
  <si>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</si>
  <si>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</si>
  <si>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</si>
  <si>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</si>
  <si>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</si>
  <si>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</si>
  <si>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</si>
  <si>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</si>
  <si>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</si>
  <si>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</si>
  <si>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</si>
  <si>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</si>
  <si>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</si>
  <si>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</si>
  <si>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</si>
  <si>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</si>
  <si>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</si>
  <si>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</si>
  <si>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</si>
  <si>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</si>
  <si>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</si>
  <si>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</si>
  <si>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</si>
  <si>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</si>
  <si>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</si>
  <si>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</si>
  <si>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</si>
  <si>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</si>
  <si>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</si>
  <si>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</si>
  <si>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</si>
  <si>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</si>
  <si>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</si>
  <si>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</si>
  <si>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</si>
  <si>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</si>
  <si>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</si>
  <si>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</si>
  <si>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</si>
  <si>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</si>
  <si>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</si>
  <si>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</si>
  <si>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</si>
  <si>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</si>
  <si>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</si>
  <si>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</si>
  <si>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</si>
  <si>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</si>
  <si>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</si>
  <si>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</si>
  <si>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</si>
  <si>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</si>
  <si>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</si>
  <si>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</si>
  <si>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</si>
  <si>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</si>
  <si>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</si>
  <si>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</si>
  <si>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</si>
  <si>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</si>
  <si>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</si>
  <si>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</si>
  <si>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</si>
  <si>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</si>
  <si>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</si>
  <si>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</si>
  <si>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</si>
  <si>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</si>
  <si>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</si>
  <si>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</si>
  <si>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</si>
  <si>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</si>
  <si>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</si>
  <si>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</si>
  <si>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</si>
  <si>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</si>
  <si>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</si>
  <si>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</si>
  <si>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</si>
  <si>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</si>
  <si>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</si>
  <si>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</si>
  <si>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</si>
  <si>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</si>
  <si>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</si>
  <si>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</si>
  <si>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</si>
  <si>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</si>
  <si>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</si>
  <si>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</si>
  <si>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</si>
  <si>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</si>
  <si>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</si>
  <si>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</si>
  <si>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</si>
  <si>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</si>
  <si>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</si>
  <si>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</si>
  <si>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</si>
  <si>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</si>
  <si>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</si>
  <si>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</si>
  <si>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</si>
  <si>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</si>
  <si>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</si>
  <si>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</si>
  <si>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</si>
  <si>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</si>
  <si>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</si>
  <si>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</si>
  <si>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</si>
  <si>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</si>
  <si>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</si>
  <si>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</si>
  <si>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</si>
  <si>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</si>
  <si>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</si>
  <si>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</si>
  <si>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</si>
  <si>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</si>
  <si>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</si>
  <si>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</si>
  <si>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</si>
  <si>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</si>
  <si>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</si>
  <si>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</si>
  <si>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</si>
  <si>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</si>
  <si>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</si>
  <si>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</si>
  <si>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</si>
  <si>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</si>
  <si>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</si>
  <si>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</si>
  <si>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</si>
  <si>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</si>
  <si>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</si>
  <si>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</si>
  <si>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</si>
  <si>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</si>
  <si>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</si>
  <si>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</si>
  <si>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</si>
  <si>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</si>
  <si>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</si>
  <si>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</si>
  <si>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</si>
  <si>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</si>
  <si>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</si>
  <si>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</si>
  <si>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</si>
  <si>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</si>
  <si>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</si>
  <si>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</si>
  <si>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</si>
  <si>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</si>
  <si>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</si>
  <si>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</si>
  <si>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</si>
  <si>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</si>
  <si>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</si>
  <si>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</si>
  <si>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</si>
  <si>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</si>
  <si>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</si>
  <si>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</si>
  <si>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</si>
  <si>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</si>
  <si>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</si>
  <si>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</si>
  <si>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</si>
  <si>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</si>
  <si>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</si>
  <si>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</si>
  <si>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</si>
  <si>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</si>
  <si>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</si>
  <si>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</si>
  <si>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</si>
  <si>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</si>
  <si>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</si>
  <si>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</si>
  <si>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</si>
  <si>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</si>
  <si>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</si>
  <si>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</si>
  <si>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</si>
  <si>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</si>
  <si>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</si>
  <si>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</si>
  <si>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</si>
  <si>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</si>
  <si>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</si>
  <si>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</si>
  <si>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</si>
  <si>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</si>
  <si>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</si>
  <si>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</si>
  <si>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</si>
  <si>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</si>
  <si>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</si>
  <si>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</si>
  <si>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</si>
  <si>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</si>
  <si>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</si>
  <si>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</si>
  <si>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</si>
  <si>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</si>
  <si>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</si>
  <si>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</si>
  <si>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</si>
  <si>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</si>
  <si>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</si>
  <si>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</si>
  <si>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</si>
  <si>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</si>
  <si>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</si>
  <si>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</si>
  <si>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</si>
  <si>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</si>
  <si>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</si>
  <si>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</si>
  <si>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</si>
  <si>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</si>
  <si>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</si>
  <si>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</si>
  <si>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</si>
  <si>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</si>
  <si>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</si>
  <si>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</si>
  <si>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</si>
  <si>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</si>
  <si>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</si>
  <si>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</si>
  <si>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</si>
  <si>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</si>
  <si>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</si>
  <si>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</si>
  <si>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</si>
  <si>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</si>
  <si>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</si>
  <si>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</si>
  <si>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</si>
  <si>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</si>
  <si>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</si>
  <si>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</si>
  <si>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</si>
  <si>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</si>
  <si>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</si>
  <si>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</si>
  <si>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</si>
  <si>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</si>
  <si>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</si>
  <si>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</si>
  <si>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</si>
  <si>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</si>
  <si>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</si>
  <si>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</si>
  <si>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</si>
  <si>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</si>
  <si>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</si>
  <si>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</si>
  <si>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</si>
  <si>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</si>
  <si>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</si>
  <si>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</si>
  <si>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</si>
  <si>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</si>
  <si>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</si>
  <si>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</si>
  <si>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</si>
  <si>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</si>
  <si>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</si>
  <si>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</si>
  <si>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</si>
  <si>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</si>
  <si>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</si>
  <si>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</si>
  <si>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</si>
  <si>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</si>
  <si>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</si>
  <si>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</si>
  <si>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</si>
  <si>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</si>
  <si>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</si>
  <si>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</si>
  <si>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</si>
  <si>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</si>
  <si>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</si>
  <si>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</si>
  <si>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</si>
  <si>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</si>
  <si>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</si>
  <si>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</si>
  <si>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</si>
  <si>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</si>
  <si>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</si>
  <si>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</si>
  <si>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</si>
  <si>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</si>
  <si>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</si>
  <si>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</si>
  <si>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</si>
  <si>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</si>
  <si>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</si>
  <si>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</si>
  <si>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</si>
  <si>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</si>
  <si>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</si>
  <si>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</si>
  <si>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</si>
  <si>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</si>
  <si>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</si>
  <si>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</si>
  <si>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</si>
  <si>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</si>
  <si>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</si>
  <si>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</si>
  <si>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</si>
  <si>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</si>
  <si>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</si>
  <si>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</si>
  <si>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</si>
  <si>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</si>
  <si>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</si>
  <si>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</si>
  <si>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</si>
  <si>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</si>
  <si>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</si>
  <si>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</si>
  <si>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</si>
  <si>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</si>
  <si>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</si>
  <si>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</si>
  <si>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</si>
  <si>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</si>
  <si>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</si>
  <si>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</si>
  <si>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</si>
  <si>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</si>
  <si>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</si>
  <si>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</si>
  <si>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</si>
  <si>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</si>
  <si>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</si>
  <si>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</si>
  <si>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</si>
  <si>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</si>
  <si>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</si>
  <si>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</si>
  <si>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</si>
  <si>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</si>
  <si>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</si>
  <si>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</si>
  <si>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</si>
  <si>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</si>
  <si>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</si>
  <si>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</si>
  <si>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</si>
  <si>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</si>
  <si>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</si>
  <si>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</si>
  <si>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</si>
  <si>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</si>
  <si>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</si>
  <si>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</si>
  <si>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</si>
  <si>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</si>
  <si>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</si>
  <si>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</si>
  <si>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</si>
  <si>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</si>
  <si>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</si>
  <si>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</si>
  <si>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</si>
  <si>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</si>
  <si>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</si>
  <si>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</si>
  <si>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</si>
  <si>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</si>
  <si>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</si>
  <si>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</si>
  <si>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</si>
  <si>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</si>
  <si>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</si>
  <si>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</si>
  <si>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</si>
  <si>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</si>
  <si>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</si>
  <si>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</si>
  <si>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</si>
  <si>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</si>
  <si>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</si>
  <si>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</si>
  <si>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</si>
  <si>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</si>
  <si>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</si>
  <si>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</si>
  <si>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</si>
  <si>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</si>
  <si>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</si>
  <si>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</si>
  <si>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</si>
  <si>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</si>
  <si>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</si>
  <si>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</si>
  <si>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</si>
  <si>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</si>
  <si>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</si>
  <si>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</si>
  <si>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</si>
  <si>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</si>
  <si>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</si>
  <si>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</si>
  <si>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</si>
  <si>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</si>
  <si>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</si>
  <si>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</si>
  <si>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</si>
  <si>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</si>
  <si>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</si>
  <si>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</si>
  <si>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</si>
  <si>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</si>
  <si>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</si>
  <si>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</si>
  <si>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</si>
  <si>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</si>
  <si>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</si>
  <si>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</si>
  <si>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</si>
  <si>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</si>
  <si>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</si>
  <si>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</si>
  <si>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</si>
  <si>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</si>
  <si>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</si>
  <si>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</si>
  <si>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</si>
  <si>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</si>
  <si>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</si>
  <si>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</si>
  <si>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</si>
  <si>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</si>
  <si>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</si>
  <si>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</si>
  <si>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</si>
  <si>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</si>
  <si>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</si>
  <si>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</si>
  <si>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</si>
  <si>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</si>
  <si>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</si>
  <si>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</si>
  <si>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</si>
  <si>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</si>
  <si>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</si>
  <si>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</si>
  <si>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</si>
  <si>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</si>
  <si>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</si>
  <si>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</si>
  <si>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</si>
  <si>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</si>
  <si>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</si>
  <si>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</si>
  <si>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</si>
  <si>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</si>
  <si>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</si>
  <si>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</si>
  <si>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</si>
  <si>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</si>
  <si>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</si>
  <si>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</si>
  <si>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</si>
  <si>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</si>
  <si>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</si>
  <si>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</si>
  <si>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</si>
  <si>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</si>
  <si>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</si>
  <si>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</si>
  <si>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</si>
  <si>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</si>
  <si>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</si>
  <si>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</si>
  <si>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</si>
  <si>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</si>
  <si>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</si>
  <si>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</si>
  <si>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</si>
  <si>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</si>
  <si>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</si>
  <si>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</si>
  <si>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</si>
  <si>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</si>
  <si>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</si>
  <si>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</si>
  <si>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</si>
  <si>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</si>
  <si>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</si>
  <si>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</si>
  <si>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</si>
  <si>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</si>
  <si>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</si>
  <si>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</si>
  <si>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</si>
  <si>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</si>
  <si>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</si>
  <si>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</si>
  <si>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</si>
  <si>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</si>
  <si>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</si>
  <si>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</si>
  <si>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</si>
  <si>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</si>
  <si>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</si>
  <si>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</si>
  <si>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</si>
  <si>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</si>
  <si>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</si>
  <si>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</si>
  <si>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</si>
  <si>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</si>
  <si>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</si>
  <si>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</si>
  <si>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</si>
  <si>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</si>
  <si>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</si>
  <si>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</si>
  <si>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</si>
  <si>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</si>
  <si>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</si>
  <si>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</si>
  <si>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</si>
  <si>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</si>
  <si>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</si>
  <si>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</si>
  <si>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</si>
  <si>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</si>
  <si>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</si>
  <si>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</si>
  <si>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</si>
  <si>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</si>
  <si>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</si>
  <si>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</si>
  <si>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</si>
  <si>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</si>
  <si>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</si>
  <si>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</si>
  <si>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</si>
  <si>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</si>
  <si>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</si>
  <si>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</si>
  <si>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</si>
  <si>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</si>
  <si>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</si>
  <si>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</si>
  <si>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</si>
  <si>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</si>
  <si>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</si>
  <si>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</si>
  <si>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</si>
  <si>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</si>
  <si>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</si>
  <si>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</si>
  <si>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</si>
  <si>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</si>
  <si>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</si>
  <si>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</si>
  <si>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</si>
  <si>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</si>
  <si>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</si>
  <si>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</si>
  <si>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</si>
  <si>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</si>
  <si>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</si>
  <si>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</si>
  <si>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</si>
  <si>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</si>
  <si>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</si>
  <si>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</si>
  <si>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</si>
  <si>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</si>
  <si>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</si>
  <si>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</si>
  <si>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</si>
  <si>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</si>
  <si>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</si>
  <si>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</si>
  <si>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</si>
  <si>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</si>
  <si>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</si>
  <si>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</si>
  <si>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</si>
  <si>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</si>
  <si>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</si>
  <si>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</si>
  <si>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</si>
  <si>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</si>
  <si>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</si>
  <si>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</si>
  <si>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</si>
  <si>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</si>
  <si>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</si>
  <si>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</si>
  <si>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</si>
  <si>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</si>
  <si>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</si>
  <si>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</si>
  <si>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</si>
  <si>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</si>
  <si>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</si>
  <si>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</si>
  <si>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</si>
  <si>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</si>
  <si>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</si>
  <si>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</si>
  <si>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</si>
  <si>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</si>
  <si>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</si>
  <si>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</si>
  <si>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</si>
  <si>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</si>
  <si>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</si>
  <si>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</si>
  <si>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</si>
  <si>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</si>
  <si>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</si>
  <si>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</si>
  <si>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</si>
  <si>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</si>
  <si>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</si>
  <si>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</si>
  <si>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</si>
  <si>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</si>
  <si>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</si>
  <si>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</si>
  <si>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</si>
  <si>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</si>
  <si>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</si>
  <si>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</si>
  <si>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</si>
  <si>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</si>
  <si>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</si>
  <si>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</si>
  <si>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</si>
  <si>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</si>
  <si>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</si>
  <si>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</si>
  <si>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</si>
  <si>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</si>
  <si>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</si>
  <si>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</si>
  <si>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</si>
  <si>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</si>
  <si>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</si>
  <si>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</si>
  <si>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</si>
  <si>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</si>
  <si>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</si>
  <si>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</si>
  <si>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</si>
  <si>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</si>
  <si>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</si>
  <si>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</si>
  <si>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</si>
  <si>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</si>
  <si>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</si>
  <si>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</si>
  <si>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</si>
  <si>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</si>
  <si>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</si>
  <si>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</si>
  <si>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</si>
  <si>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</si>
  <si>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</si>
  <si>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</si>
  <si>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</si>
  <si>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</si>
  <si>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</si>
  <si>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</si>
  <si>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</si>
  <si>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</si>
  <si>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</si>
  <si>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</si>
  <si>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</si>
  <si>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</si>
  <si>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</si>
  <si>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</si>
  <si>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</si>
  <si>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</si>
  <si>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</si>
  <si>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</si>
  <si>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</si>
  <si>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</si>
  <si>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</si>
  <si>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</si>
  <si>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</si>
  <si>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</si>
  <si>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</si>
  <si>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</si>
  <si>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</si>
  <si>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</si>
  <si>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</si>
  <si>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</si>
  <si>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</si>
  <si>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</si>
  <si>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</si>
  <si>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</si>
  <si>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</si>
  <si>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</si>
  <si>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</si>
  <si>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</si>
  <si>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</si>
  <si>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</si>
  <si>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</si>
  <si>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</si>
  <si>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</si>
  <si>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</si>
  <si>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</si>
  <si>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</si>
  <si>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</si>
  <si>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</si>
  <si>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</si>
  <si>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</si>
  <si>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</si>
  <si>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</si>
  <si>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</si>
  <si>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</si>
  <si>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</si>
  <si>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</si>
  <si>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</si>
  <si>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</si>
  <si>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</si>
  <si>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</si>
  <si>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</si>
  <si>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</si>
  <si>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</si>
  <si>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</si>
  <si>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</si>
  <si>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</si>
  <si>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</si>
  <si>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</si>
  <si>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</si>
  <si>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</si>
  <si>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</si>
  <si>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</si>
  <si>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</si>
  <si>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</si>
  <si>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</si>
  <si>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</si>
  <si>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</si>
  <si>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</si>
  <si>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</si>
  <si>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</si>
  <si>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</si>
  <si>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</si>
  <si>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</si>
  <si>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</si>
  <si>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</si>
  <si>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</si>
  <si>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</si>
  <si>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</si>
  <si>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</si>
  <si>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</si>
  <si>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</si>
  <si>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</si>
  <si>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</si>
  <si>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</si>
  <si>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</si>
  <si>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</si>
  <si>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</si>
  <si>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</si>
  <si>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</si>
  <si>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</si>
  <si>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</si>
  <si>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</si>
  <si>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</si>
  <si>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</si>
  <si>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</si>
  <si>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</si>
  <si>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</si>
  <si>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</si>
  <si>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</si>
  <si>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</si>
  <si>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</si>
  <si>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</si>
  <si>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</si>
  <si>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</si>
  <si>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</si>
  <si>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</si>
  <si>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</si>
  <si>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</si>
  <si>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</si>
  <si>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</si>
  <si>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</si>
  <si>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</si>
  <si>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</si>
  <si>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</si>
  <si>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</si>
  <si>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</si>
  <si>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</si>
  <si>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</si>
  <si>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</si>
  <si>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</si>
  <si>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</si>
  <si>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</si>
  <si>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</si>
  <si>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</si>
  <si>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</si>
  <si>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</si>
  <si>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</si>
  <si>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</si>
  <si>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</si>
  <si>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</si>
  <si>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</si>
  <si>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</si>
  <si>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</si>
  <si>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</si>
  <si>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</si>
  <si>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</si>
  <si>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</si>
  <si>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</si>
  <si>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</si>
  <si>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</si>
  <si>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</si>
  <si>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</si>
  <si>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</si>
  <si>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</si>
  <si>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</si>
  <si>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</si>
  <si>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</si>
  <si>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</si>
  <si>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</si>
  <si>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</si>
  <si>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</si>
  <si>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</si>
  <si>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</si>
  <si>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</si>
  <si>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</si>
  <si>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</si>
  <si>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</si>
  <si>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</si>
  <si>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</si>
  <si>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</si>
  <si>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</si>
  <si>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</si>
  <si>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</si>
  <si>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</si>
  <si>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</si>
  <si>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</si>
  <si>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</si>
  <si>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</si>
  <si>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</si>
  <si>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</si>
  <si>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</si>
  <si>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</si>
  <si>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</si>
  <si>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</si>
  <si>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</si>
  <si>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</si>
  <si>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</si>
  <si>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</si>
  <si>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</si>
  <si>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</si>
  <si>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</si>
  <si>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</si>
  <si>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</si>
  <si>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</si>
  <si>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</si>
  <si>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</si>
  <si>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</si>
  <si>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</si>
  <si>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</si>
  <si>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</si>
  <si>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</si>
  <si>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</si>
  <si>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</si>
  <si>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</si>
  <si>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</si>
  <si>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</si>
  <si>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</si>
  <si>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</si>
  <si>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</si>
  <si>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</si>
  <si>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</si>
  <si>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</si>
  <si>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</si>
  <si>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</si>
  <si>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</si>
  <si>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</si>
  <si>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</si>
  <si>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</si>
  <si>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</si>
  <si>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</si>
  <si>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</si>
  <si>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</si>
  <si>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</si>
  <si>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</si>
  <si>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</si>
  <si>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</si>
  <si>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</si>
  <si>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</si>
  <si>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</si>
  <si>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</si>
  <si>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</si>
  <si>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</si>
  <si>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</si>
  <si>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</si>
  <si>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</si>
  <si>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</si>
  <si>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</si>
  <si>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</si>
  <si>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</si>
  <si>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</si>
  <si>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</si>
  <si>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</si>
  <si>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</si>
  <si>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</si>
  <si>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</si>
  <si>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</si>
  <si>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</si>
  <si>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</si>
  <si>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</si>
  <si>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</si>
  <si>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</si>
  <si>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</si>
  <si>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</si>
  <si>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</si>
  <si>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</si>
  <si>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</si>
  <si>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</si>
  <si>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</si>
  <si>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</si>
  <si>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</si>
  <si>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</si>
  <si>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</si>
  <si>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</si>
  <si>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</si>
  <si>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</si>
  <si>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</si>
  <si>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</si>
  <si>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</si>
  <si>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</si>
  <si>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</si>
  <si>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</si>
  <si>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</si>
  <si>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</si>
  <si>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</si>
  <si>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</si>
  <si>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</si>
  <si>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</si>
  <si>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</si>
  <si>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</si>
  <si>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</si>
  <si>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</si>
  <si>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</si>
  <si>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</si>
  <si>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</si>
  <si>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</si>
  <si>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</si>
  <si>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</si>
  <si>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</si>
  <si>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</si>
  <si>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</si>
  <si>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</si>
  <si>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</si>
  <si>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</si>
  <si>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</si>
  <si>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</si>
  <si>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</si>
  <si>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</si>
  <si>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</si>
  <si>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</si>
  <si>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</si>
  <si>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</si>
  <si>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</si>
  <si>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</si>
  <si>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</si>
  <si>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</si>
  <si>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</si>
  <si>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</si>
  <si>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</si>
  <si>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</si>
  <si>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</si>
  <si>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</si>
  <si>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</si>
  <si>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</si>
  <si>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</si>
  <si>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</si>
  <si>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</si>
  <si>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</si>
  <si>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</si>
  <si>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</si>
  <si>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</si>
  <si>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</si>
  <si>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</si>
  <si>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</si>
  <si>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</si>
  <si>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</si>
  <si>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</si>
  <si>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</si>
  <si>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</si>
  <si>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</si>
  <si>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</si>
  <si>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</si>
  <si>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</si>
  <si>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</si>
  <si>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</si>
  <si>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</si>
  <si>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</si>
  <si>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</si>
  <si>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</si>
  <si>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</si>
  <si>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</si>
  <si>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</si>
  <si>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</si>
  <si>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</si>
  <si>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</si>
  <si>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</si>
  <si>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</si>
  <si>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</si>
  <si>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</si>
  <si>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</si>
  <si>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</si>
  <si>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</si>
  <si>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</si>
  <si>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</si>
  <si>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</si>
  <si>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</si>
  <si>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</si>
  <si>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</si>
  <si>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</si>
  <si>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</si>
  <si>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</si>
  <si>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</si>
  <si>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</si>
  <si>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</si>
  <si>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</si>
  <si>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</si>
  <si>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</si>
  <si>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</si>
  <si>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</si>
  <si>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</si>
  <si>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</si>
  <si>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</si>
  <si>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</si>
  <si>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</si>
  <si>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</si>
  <si>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</si>
  <si>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</si>
  <si>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</si>
  <si>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</si>
  <si>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</si>
  <si>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</si>
  <si>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</si>
  <si>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</si>
  <si>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</si>
  <si>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</si>
  <si>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</si>
  <si>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</si>
  <si>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</si>
  <si>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</si>
  <si>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</si>
  <si>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</si>
  <si>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</si>
  <si>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</si>
  <si>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</si>
  <si>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</si>
  <si>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</si>
  <si>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</si>
  <si>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</si>
  <si>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</si>
  <si>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</si>
  <si>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</si>
  <si>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</si>
  <si>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</si>
  <si>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</si>
  <si>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</si>
  <si>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</si>
  <si>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</si>
  <si>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</si>
  <si>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</si>
  <si>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</si>
  <si>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</si>
  <si>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</si>
  <si>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</si>
  <si>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</si>
  <si>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</si>
  <si>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</si>
  <si>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</si>
  <si>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</si>
  <si>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</si>
  <si>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</si>
  <si>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</si>
  <si>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</si>
  <si>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</si>
  <si>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</si>
  <si>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</si>
  <si>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</si>
  <si>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</si>
  <si>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</si>
  <si>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</si>
  <si>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</si>
  <si>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</si>
  <si>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</si>
  <si>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</si>
  <si>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</si>
  <si>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</si>
  <si>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</si>
  <si>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</si>
  <si>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</si>
  <si>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</si>
  <si>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</si>
  <si>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</si>
  <si>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</si>
  <si>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</si>
  <si>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</si>
  <si>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</si>
  <si>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</si>
  <si>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</si>
  <si>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</si>
  <si>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</si>
  <si>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</si>
  <si>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</si>
  <si>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</si>
  <si>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</si>
  <si>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</si>
  <si>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</si>
  <si>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</si>
  <si>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</si>
  <si>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</si>
  <si>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</si>
  <si>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</si>
  <si>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</si>
  <si>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</si>
  <si>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</si>
  <si>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</si>
  <si>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</si>
  <si>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</si>
  <si>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</si>
  <si>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</si>
  <si>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</si>
  <si>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</si>
  <si>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</si>
  <si>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</si>
  <si>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</si>
  <si>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</si>
  <si>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</si>
  <si>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</si>
  <si>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</si>
  <si>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</si>
  <si>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</si>
  <si>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</si>
  <si>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</si>
  <si>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</si>
  <si>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</si>
  <si>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</si>
  <si>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</si>
  <si>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</si>
  <si>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</si>
  <si>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</si>
  <si>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</si>
  <si>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</si>
  <si>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</si>
  <si>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</si>
  <si>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</si>
  <si>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</si>
  <si>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</si>
  <si>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</si>
  <si>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</si>
  <si>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</si>
  <si>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</si>
  <si>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</si>
  <si>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</si>
  <si>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</si>
  <si>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</si>
  <si>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</si>
  <si>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</si>
  <si>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</si>
  <si>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</si>
  <si>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</si>
  <si>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</si>
  <si>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</si>
  <si>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</si>
  <si>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</si>
  <si>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</si>
  <si>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</si>
  <si>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</si>
  <si>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</si>
  <si>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</si>
  <si>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</si>
  <si>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</si>
  <si>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</si>
  <si>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</si>
  <si>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</si>
  <si>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</si>
  <si>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</si>
  <si>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</si>
  <si>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</si>
  <si>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</si>
  <si>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</si>
  <si>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</si>
  <si>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</si>
  <si>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</si>
  <si>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</si>
  <si>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</si>
  <si>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</si>
  <si>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</si>
  <si>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</si>
  <si>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</si>
  <si>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</si>
  <si>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</si>
  <si>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</si>
  <si>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</si>
  <si>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</si>
  <si>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</si>
  <si>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</si>
  <si>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</si>
  <si>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</si>
  <si>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</si>
  <si>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</si>
  <si>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</si>
  <si>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</si>
  <si>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</si>
  <si>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</si>
  <si>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</si>
  <si>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</si>
  <si>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</si>
  <si>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</si>
  <si>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</si>
  <si>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</si>
  <si>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</si>
  <si>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</si>
  <si>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</si>
  <si>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</si>
  <si>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</si>
  <si>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</si>
  <si>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</si>
  <si>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</si>
  <si>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</si>
  <si>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</si>
  <si>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</si>
  <si>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</si>
  <si>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</si>
  <si>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</si>
  <si>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</si>
  <si>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</si>
  <si>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</si>
  <si>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</si>
  <si>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</si>
  <si>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</si>
  <si>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</si>
  <si>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</si>
  <si>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</si>
  <si>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</si>
  <si>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</si>
  <si>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</si>
  <si>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</si>
  <si>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</si>
  <si>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</si>
  <si>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</si>
  <si>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</si>
  <si>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</si>
  <si>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</si>
  <si>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</si>
  <si>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</si>
  <si>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</si>
  <si>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</si>
  <si>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</si>
  <si>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</si>
  <si>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</si>
  <si>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</si>
  <si>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</si>
  <si>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</si>
  <si>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</si>
  <si>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</si>
  <si>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</si>
  <si>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</si>
  <si>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</si>
  <si>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</si>
  <si>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</si>
  <si>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</si>
  <si>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</si>
  <si>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</si>
  <si>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</si>
  <si>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</si>
  <si>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</si>
  <si>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</si>
  <si>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</si>
  <si>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</si>
  <si>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</si>
  <si>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</si>
  <si>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</si>
  <si>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</si>
  <si>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</si>
  <si>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</si>
  <si>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</si>
  <si>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</si>
  <si>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</si>
  <si>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</si>
  <si>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</si>
  <si>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</si>
  <si>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</si>
  <si>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</si>
  <si>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</si>
  <si>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</si>
  <si>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</si>
  <si>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</si>
  <si>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</si>
  <si>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</si>
  <si>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</si>
  <si>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</si>
  <si>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</si>
  <si>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</si>
  <si>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</si>
  <si>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</si>
  <si>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</si>
  <si>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</si>
  <si>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</si>
  <si>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</si>
  <si>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</si>
  <si>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</si>
  <si>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</si>
  <si>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</si>
  <si>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</si>
  <si>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</si>
  <si>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</si>
  <si>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</si>
  <si>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</si>
  <si>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</si>
  <si>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</si>
  <si>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</si>
  <si>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</si>
  <si>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</si>
  <si>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</si>
  <si>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</si>
  <si>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</si>
  <si>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</si>
  <si>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</si>
  <si>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</si>
  <si>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</si>
  <si>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</si>
  <si>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</si>
  <si>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</si>
  <si>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</si>
  <si>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</si>
  <si>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</si>
  <si>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</si>
  <si>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</si>
  <si>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</si>
  <si>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</si>
  <si>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</si>
  <si>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</si>
  <si>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</si>
  <si>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</si>
  <si>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</si>
  <si>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</si>
  <si>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</si>
  <si>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</si>
  <si>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</si>
  <si>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</si>
  <si>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</si>
  <si>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</si>
  <si>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</si>
  <si>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</si>
  <si>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</si>
  <si>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</si>
  <si>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</si>
  <si>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</si>
  <si>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</si>
  <si>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</si>
  <si>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</si>
  <si>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</si>
  <si>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</si>
  <si>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</si>
  <si>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</si>
  <si>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</si>
  <si>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</si>
  <si>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</si>
  <si>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</si>
  <si>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</si>
  <si>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</si>
  <si>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</si>
  <si>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</si>
  <si>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</si>
  <si>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</si>
  <si>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</si>
  <si>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</si>
  <si>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</si>
  <si>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</si>
  <si>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</si>
  <si>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</si>
  <si>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</si>
  <si>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</si>
  <si>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</si>
  <si>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</si>
  <si>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</si>
  <si>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</si>
  <si>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</si>
  <si>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</si>
  <si>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</si>
  <si>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</si>
  <si>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</si>
  <si>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</si>
  <si>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</si>
  <si>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</si>
  <si>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</si>
  <si>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</si>
  <si>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</si>
  <si>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</si>
  <si>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</si>
  <si>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</si>
  <si>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</si>
  <si>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</si>
  <si>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</si>
  <si>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</si>
  <si>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</si>
  <si>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</si>
  <si>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</si>
  <si>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</si>
  <si>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</si>
  <si>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</si>
  <si>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</si>
  <si>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</si>
  <si>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</si>
  <si>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</si>
  <si>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</si>
  <si>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</si>
  <si>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</si>
  <si>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</si>
  <si>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</si>
  <si>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</si>
  <si>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</si>
  <si>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</si>
  <si>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</si>
  <si>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</si>
  <si>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</si>
  <si>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</si>
  <si>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</si>
  <si>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</si>
  <si>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</si>
  <si>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</si>
  <si>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</si>
  <si>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</si>
  <si>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</si>
  <si>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</si>
  <si>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</si>
  <si>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</si>
  <si>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</si>
  <si>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</si>
  <si>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</si>
  <si>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</si>
  <si>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</si>
  <si>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</si>
  <si>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</si>
  <si>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</si>
  <si>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</si>
  <si>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</si>
  <si>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</si>
  <si>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</si>
  <si>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</si>
  <si>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</si>
  <si>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</si>
  <si>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</si>
  <si>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</si>
  <si>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</si>
  <si>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</si>
  <si>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</si>
  <si>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</si>
  <si>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</si>
  <si>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</si>
  <si>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</si>
  <si>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</si>
  <si>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</si>
  <si>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</si>
  <si>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</si>
  <si>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</si>
  <si>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</si>
  <si>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</si>
  <si>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</si>
  <si>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</si>
  <si>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</si>
  <si>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</si>
  <si>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</si>
  <si>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</si>
  <si>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</si>
  <si>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</si>
  <si>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</si>
  <si>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</si>
  <si>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</si>
  <si>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</si>
  <si>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</si>
  <si>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</si>
  <si>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</si>
  <si>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</si>
  <si>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</si>
  <si>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</si>
  <si>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</si>
  <si>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</si>
  <si>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</si>
  <si>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</si>
  <si>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</si>
  <si>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</si>
  <si>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</si>
  <si>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</si>
  <si>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</si>
  <si>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</si>
  <si>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</si>
  <si>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</si>
  <si>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</si>
  <si>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</si>
  <si>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</si>
  <si>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</si>
  <si>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</si>
  <si>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</si>
  <si>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</si>
  <si>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</si>
  <si>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</si>
  <si>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</si>
  <si>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</si>
  <si>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</si>
  <si>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</si>
  <si>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</si>
  <si>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</si>
  <si>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</si>
  <si>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</si>
  <si>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</si>
  <si>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</si>
  <si>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</si>
  <si>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</si>
  <si>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</si>
  <si>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</si>
  <si>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</si>
  <si>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</si>
  <si>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</si>
  <si>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</si>
  <si>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</si>
  <si>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</si>
  <si>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</si>
  <si>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</si>
  <si>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</si>
  <si>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</si>
  <si>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</si>
  <si>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</si>
  <si>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</si>
  <si>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</si>
  <si>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</si>
  <si>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</si>
  <si>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</si>
  <si>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</si>
  <si>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</si>
  <si>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</si>
  <si>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</si>
  <si>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</si>
  <si>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</si>
  <si>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</si>
  <si>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</si>
  <si>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</si>
  <si>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</si>
  <si>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</si>
  <si>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</si>
  <si>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</si>
  <si>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</si>
  <si>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</si>
  <si>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</si>
  <si>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</si>
  <si>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</si>
  <si>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</si>
  <si>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</si>
  <si>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</si>
  <si>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</si>
  <si>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</si>
  <si>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</si>
  <si>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</si>
  <si>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</si>
  <si>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</si>
  <si>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</si>
  <si>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</si>
  <si>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</si>
  <si>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</si>
  <si>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</si>
  <si>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</si>
  <si>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</si>
  <si>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</si>
  <si>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</si>
  <si>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</si>
  <si>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</si>
  <si>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</si>
  <si>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</si>
  <si>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</si>
  <si>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</si>
  <si>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</si>
  <si>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</si>
  <si>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</si>
  <si>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</si>
  <si>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</si>
  <si>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</si>
  <si>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</si>
  <si>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</si>
  <si>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</si>
  <si>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</si>
  <si>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</si>
  <si>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</si>
  <si>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</si>
  <si>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</si>
  <si>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</si>
  <si>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</si>
  <si>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</si>
  <si>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</si>
  <si>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</si>
  <si>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</si>
  <si>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</si>
  <si>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</si>
  <si>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</si>
  <si>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</si>
  <si>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</si>
  <si>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</si>
  <si>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</si>
  <si>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</si>
  <si>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</si>
  <si>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</si>
  <si>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</si>
  <si>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</si>
  <si>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</si>
  <si>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</si>
  <si>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</si>
  <si>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</si>
  <si>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</si>
  <si>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</si>
  <si>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</si>
  <si>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</si>
  <si>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</si>
  <si>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</si>
  <si>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</si>
  <si>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</si>
  <si>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</si>
  <si>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</si>
  <si>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</si>
  <si>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</si>
  <si>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</si>
  <si>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</si>
  <si>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</si>
  <si>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</si>
  <si>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</si>
  <si>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</si>
  <si>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</si>
  <si>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</si>
  <si>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</si>
  <si>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</si>
  <si>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</si>
  <si>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</si>
  <si>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</si>
  <si>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</si>
  <si>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</si>
  <si>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</si>
  <si>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</si>
  <si>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</si>
  <si>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</si>
  <si>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</si>
  <si>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</si>
  <si>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</si>
  <si>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</si>
  <si>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</si>
  <si>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</si>
  <si>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</si>
  <si>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</si>
  <si>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</si>
  <si>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</si>
  <si>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</si>
  <si>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</si>
  <si>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</si>
  <si>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</si>
  <si>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</si>
  <si>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</si>
  <si>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</si>
  <si>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</si>
  <si>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</si>
  <si>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</si>
  <si>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</si>
  <si>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</si>
  <si>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</si>
  <si>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</si>
  <si>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</si>
  <si>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</si>
  <si>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</si>
  <si>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</si>
  <si>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</si>
  <si>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</si>
  <si>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</si>
  <si>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</si>
  <si>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</si>
  <si>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</si>
  <si>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</si>
  <si>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</si>
  <si>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</si>
  <si>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</si>
  <si>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</si>
  <si>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</si>
  <si>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</si>
  <si>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</si>
  <si>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</si>
  <si>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</si>
  <si>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</si>
  <si>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</si>
  <si>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</si>
  <si>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</si>
  <si>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</si>
  <si>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</si>
  <si>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</si>
  <si>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</si>
  <si>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</si>
  <si>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</si>
  <si>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</si>
  <si>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</si>
  <si>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</si>
  <si>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</si>
  <si>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</si>
  <si>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</si>
  <si>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</si>
  <si>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</si>
  <si>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</si>
  <si>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</si>
  <si>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</si>
  <si>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</si>
  <si>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</si>
  <si>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</si>
  <si>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</si>
  <si>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</si>
  <si>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</si>
  <si>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</si>
  <si>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</si>
  <si>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</si>
  <si>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</si>
  <si>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</si>
  <si>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</si>
  <si>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</si>
  <si>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</si>
  <si>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</si>
  <si>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</si>
  <si>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</si>
  <si>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</si>
  <si>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</si>
  <si>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</si>
  <si>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</si>
  <si>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</si>
  <si>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</si>
  <si>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</si>
  <si>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</si>
  <si>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</si>
  <si>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</si>
  <si>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</si>
  <si>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</si>
  <si>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</si>
  <si>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</si>
  <si>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</si>
  <si>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</si>
  <si>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</si>
  <si>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</si>
  <si>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</si>
  <si>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</si>
  <si>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</si>
  <si>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</si>
  <si>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</si>
  <si>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</si>
  <si>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</si>
  <si>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</si>
  <si>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</si>
  <si>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</si>
  <si>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</si>
  <si>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</si>
  <si>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</si>
  <si>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</si>
  <si>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</si>
  <si>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</si>
  <si>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</si>
  <si>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</si>
  <si>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</si>
  <si>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</si>
  <si>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</si>
  <si>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</si>
  <si>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</si>
  <si>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</si>
  <si>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</si>
  <si>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</si>
  <si>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</si>
  <si>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</si>
  <si>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</si>
  <si>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</si>
  <si>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</si>
  <si>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</si>
  <si>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</si>
  <si>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</si>
  <si>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</si>
  <si>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</si>
  <si>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</si>
  <si>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</si>
  <si>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</si>
  <si>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</si>
  <si>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</si>
  <si>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</si>
  <si>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</si>
  <si>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</si>
  <si>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</si>
  <si>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</si>
  <si>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</si>
  <si>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</si>
  <si>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</si>
  <si>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</si>
  <si>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</si>
  <si>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</si>
  <si>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</si>
  <si>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</si>
  <si>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</si>
  <si>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</si>
  <si>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</si>
  <si>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</si>
  <si>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</si>
  <si>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</si>
  <si>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</si>
  <si>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</si>
  <si>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</si>
  <si>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</si>
  <si>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</si>
  <si>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</si>
  <si>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</si>
  <si>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</si>
  <si>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</si>
  <si>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</si>
  <si>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</si>
  <si>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</si>
  <si>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</si>
  <si>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</si>
  <si>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</si>
  <si>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</si>
  <si>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</si>
  <si>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</si>
  <si>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</si>
  <si>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</si>
  <si>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</si>
  <si>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</si>
  <si>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</si>
  <si>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</si>
  <si>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</si>
  <si>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</si>
  <si>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</si>
  <si>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</si>
  <si>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</si>
  <si>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</si>
  <si>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</si>
  <si>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</si>
  <si>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</si>
  <si>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</si>
  <si>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</si>
  <si>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</si>
  <si>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</si>
  <si>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</si>
  <si>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</si>
  <si>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</si>
  <si>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</si>
  <si>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</si>
  <si>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</si>
  <si>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</si>
  <si>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</si>
  <si>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</si>
  <si>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</si>
  <si>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</si>
  <si>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</si>
  <si>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</si>
  <si>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</si>
  <si>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</si>
  <si>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</si>
  <si>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</si>
  <si>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</si>
  <si>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</si>
  <si>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</si>
  <si>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</si>
  <si>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</si>
  <si>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</si>
  <si>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</si>
  <si>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</si>
  <si>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</si>
  <si>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</si>
  <si>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</si>
  <si>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</si>
  <si>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</si>
  <si>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</si>
  <si>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</si>
  <si>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</si>
  <si>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</si>
  <si>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</si>
  <si>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</si>
  <si>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</si>
  <si>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</si>
  <si>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</si>
  <si>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</si>
  <si>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</si>
  <si>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</si>
  <si>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</si>
  <si>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</si>
  <si>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</si>
  <si>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</si>
  <si>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</si>
  <si>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</si>
  <si>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</si>
  <si>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</si>
  <si>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</si>
  <si>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</si>
  <si>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</si>
  <si>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</si>
  <si>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</si>
  <si>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</si>
  <si>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</si>
  <si>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</si>
  <si>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</si>
  <si>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</si>
  <si>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</si>
  <si>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</si>
  <si>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</si>
  <si>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</si>
  <si>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</si>
  <si>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</si>
  <si>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</si>
  <si>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</si>
  <si>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</si>
  <si>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</si>
  <si>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</si>
  <si>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</si>
  <si>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</si>
  <si>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</si>
  <si>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</si>
  <si>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</si>
  <si>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</si>
  <si>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</si>
  <si>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</si>
  <si>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</si>
  <si>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</si>
  <si>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</si>
  <si>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</si>
  <si>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</si>
  <si>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</si>
  <si>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</si>
  <si>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</si>
  <si>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</si>
  <si>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</si>
  <si>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</si>
  <si>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</si>
  <si>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</si>
  <si>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</si>
  <si>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</si>
  <si>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</si>
  <si>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</si>
  <si>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</si>
  <si>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</si>
  <si>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</si>
  <si>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</si>
  <si>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</si>
  <si>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</si>
  <si>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</si>
  <si>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</si>
  <si>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</si>
  <si>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</si>
  <si>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</si>
  <si>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</si>
  <si>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</si>
  <si>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</si>
  <si>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</si>
  <si>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</si>
  <si>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</si>
  <si>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</si>
  <si>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</si>
  <si>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</si>
  <si>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</si>
  <si>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</si>
  <si>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</si>
  <si>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</si>
  <si>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</si>
  <si>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</si>
  <si>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</si>
  <si>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</si>
  <si>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</si>
  <si>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</si>
  <si>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</si>
  <si>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</si>
  <si>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</si>
  <si>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</si>
  <si>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</si>
  <si>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</si>
  <si>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</si>
  <si>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</si>
  <si>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</si>
  <si>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</si>
  <si>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</si>
  <si>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</si>
  <si>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</si>
  <si>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</si>
  <si>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</si>
  <si>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</si>
  <si>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</si>
  <si>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</si>
  <si>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</si>
  <si>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</si>
  <si>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</si>
  <si>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</si>
  <si>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</si>
  <si>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</si>
  <si>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</si>
  <si>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</si>
  <si>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</si>
  <si>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</si>
  <si>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</si>
  <si>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</si>
  <si>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</si>
  <si>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</si>
  <si>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</si>
  <si>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</si>
  <si>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</si>
  <si>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</si>
  <si>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</si>
  <si>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</si>
  <si>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</si>
  <si>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</si>
  <si>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</si>
  <si>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</si>
  <si>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</si>
  <si>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</si>
  <si>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</si>
  <si>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</si>
  <si>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</si>
  <si>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</si>
  <si>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</si>
  <si>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</si>
  <si>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</si>
  <si>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</si>
  <si>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</si>
  <si>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</si>
  <si>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</si>
  <si>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</si>
  <si>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</si>
  <si>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</si>
  <si>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</si>
  <si>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</si>
  <si>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</si>
  <si>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</si>
  <si>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</si>
  <si>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</si>
  <si>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</si>
  <si>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</si>
  <si>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</si>
  <si>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</si>
  <si>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</si>
  <si>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</si>
  <si>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</si>
  <si>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</si>
  <si>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</si>
  <si>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</si>
  <si>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</si>
  <si>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</si>
  <si>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</si>
  <si>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</si>
  <si>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</si>
  <si>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</si>
  <si>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</si>
  <si>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</si>
  <si>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</si>
  <si>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</si>
  <si>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</si>
  <si>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</si>
  <si>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</si>
  <si>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</si>
  <si>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</si>
  <si>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</si>
  <si>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</si>
  <si>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</si>
  <si>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</si>
  <si>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</si>
  <si>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</si>
  <si>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</si>
  <si>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</si>
  <si>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</si>
  <si>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</si>
  <si>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</si>
  <si>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</si>
  <si>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</si>
  <si>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</si>
  <si>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</si>
  <si>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</si>
  <si>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</si>
  <si>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</si>
  <si>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</si>
  <si>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</si>
  <si>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</si>
  <si>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</si>
  <si>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</si>
  <si>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</si>
  <si>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</si>
  <si>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</si>
  <si>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</si>
  <si>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</si>
  <si>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</si>
  <si>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</si>
  <si>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</si>
  <si>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</si>
  <si>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</si>
  <si>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</si>
  <si>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</si>
  <si>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</si>
  <si>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</si>
  <si>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</si>
  <si>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</si>
  <si>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</si>
  <si>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</si>
  <si>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</si>
  <si>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</si>
  <si>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</si>
  <si>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</si>
  <si>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</si>
  <si>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</si>
  <si>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</si>
  <si>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</si>
  <si>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</si>
  <si>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</si>
  <si>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</si>
  <si>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</si>
  <si>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</si>
  <si>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</si>
  <si>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</si>
  <si>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</si>
  <si>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</si>
  <si>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</si>
  <si>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</si>
  <si>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</si>
  <si>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</si>
  <si>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</si>
  <si>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</si>
  <si>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</si>
  <si>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</si>
  <si>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</si>
  <si>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</si>
  <si>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</si>
  <si>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</si>
  <si>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</si>
  <si>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</si>
  <si>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</si>
  <si>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</si>
  <si>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</si>
  <si>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</si>
  <si>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</si>
  <si>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</si>
  <si>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</si>
  <si>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</si>
  <si>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</si>
  <si>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</si>
  <si>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</si>
  <si>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</si>
  <si>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</si>
  <si>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</si>
  <si>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</si>
  <si>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</si>
  <si>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</si>
  <si>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</si>
  <si>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</si>
  <si>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</si>
  <si>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</si>
  <si>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</si>
  <si>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</si>
  <si>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</si>
  <si>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</si>
  <si>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</si>
  <si>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</si>
  <si>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</si>
  <si>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</si>
  <si>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</si>
  <si>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</si>
  <si>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</si>
  <si>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</si>
  <si>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</si>
  <si>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</si>
  <si>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</si>
  <si>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</si>
  <si>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</si>
  <si>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</si>
  <si>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</si>
  <si>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</si>
  <si>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</si>
  <si>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</si>
  <si>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</si>
  <si>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</si>
  <si>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</si>
  <si>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</si>
  <si>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</si>
  <si>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</si>
  <si>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</si>
  <si>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</si>
  <si>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</si>
  <si>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</si>
  <si>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</si>
  <si>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</si>
  <si>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</si>
  <si>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</si>
  <si>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</si>
  <si>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</si>
  <si>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</si>
  <si>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</si>
  <si>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</si>
  <si>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</si>
  <si>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</si>
  <si>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</si>
  <si>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</si>
  <si>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</si>
  <si>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</si>
  <si>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</si>
  <si>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</si>
  <si>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</si>
  <si>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</si>
  <si>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</si>
  <si>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</si>
  <si>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</si>
  <si>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</si>
  <si>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</si>
  <si>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</si>
  <si>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</si>
  <si>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</si>
  <si>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</si>
  <si>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</si>
  <si>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</si>
  <si>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</si>
  <si>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</si>
  <si>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</si>
  <si>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</si>
  <si>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</si>
  <si>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</si>
  <si>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</si>
  <si>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</si>
  <si>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</si>
  <si>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</si>
  <si>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</si>
  <si>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</si>
  <si>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</si>
  <si>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</si>
  <si>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</si>
  <si>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</si>
  <si>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</si>
  <si>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</si>
  <si>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</si>
  <si>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</si>
  <si>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</si>
  <si>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</si>
  <si>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</si>
  <si>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</si>
  <si>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</si>
  <si>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</si>
  <si>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</si>
  <si>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</si>
  <si>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</si>
  <si>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</si>
  <si>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</si>
  <si>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</si>
  <si>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</si>
  <si>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</si>
  <si>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</si>
  <si>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</si>
  <si>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</si>
  <si>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</si>
  <si>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</si>
  <si>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</si>
  <si>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</si>
  <si>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</si>
  <si>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</si>
  <si>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</si>
  <si>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</si>
  <si>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</si>
  <si>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</si>
  <si>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</si>
  <si>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</si>
  <si>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</si>
  <si>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</si>
  <si>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</si>
  <si>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</si>
  <si>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</si>
  <si>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</si>
  <si>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</si>
  <si>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</si>
  <si>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</si>
  <si>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</si>
  <si>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</si>
  <si>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</si>
  <si>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</si>
  <si>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</si>
  <si>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</si>
  <si>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</si>
  <si>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</si>
  <si>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</si>
  <si>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</si>
  <si>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</si>
  <si>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</si>
  <si>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</si>
  <si>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</si>
  <si>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</si>
  <si>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</si>
  <si>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</si>
  <si>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</si>
  <si>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</si>
  <si>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</si>
  <si>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</si>
  <si>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</si>
  <si>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</si>
  <si>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</si>
  <si>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</si>
  <si>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</si>
  <si>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</si>
  <si>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</si>
  <si>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</si>
  <si>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</si>
  <si>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</si>
  <si>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</si>
  <si>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</si>
  <si>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</si>
  <si>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</si>
  <si>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</si>
  <si>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</si>
  <si>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</si>
  <si>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</si>
  <si>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</si>
  <si>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</si>
  <si>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</si>
  <si>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</si>
  <si>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</si>
  <si>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</si>
  <si>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</si>
  <si>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</si>
  <si>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</si>
  <si>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</si>
  <si>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</si>
  <si>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</si>
  <si>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</si>
  <si>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</si>
  <si>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</si>
  <si>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</si>
  <si>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</si>
  <si>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</si>
  <si>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</si>
  <si>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</si>
  <si>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</si>
  <si>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</si>
  <si>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</si>
  <si>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</si>
  <si>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</si>
  <si>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</si>
  <si>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</si>
  <si>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</si>
  <si>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</si>
  <si>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</si>
  <si>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</si>
  <si>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</si>
  <si>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</si>
  <si>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</si>
  <si>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</si>
  <si>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</si>
  <si>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</si>
  <si>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</si>
  <si>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</si>
  <si>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</si>
  <si>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</si>
  <si>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</si>
  <si>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</si>
  <si>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</si>
  <si>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</si>
  <si>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</si>
  <si>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</si>
  <si>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</si>
  <si>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</si>
  <si>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</si>
  <si>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</si>
  <si>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</si>
  <si>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</si>
  <si>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</si>
  <si>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</si>
  <si>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</si>
  <si>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</si>
  <si>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</si>
  <si>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</si>
  <si>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</si>
  <si>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</si>
  <si>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</si>
  <si>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</si>
  <si>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</si>
  <si>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</si>
  <si>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</si>
  <si>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</si>
  <si>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</si>
  <si>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</si>
  <si>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</si>
  <si>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</si>
  <si>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</si>
  <si>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</si>
  <si>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</si>
  <si>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</si>
  <si>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</si>
  <si>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</si>
  <si>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</si>
  <si>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</si>
  <si>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</si>
  <si>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</si>
  <si>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</si>
  <si>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</si>
  <si>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</si>
  <si>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</si>
  <si>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</si>
  <si>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</si>
  <si>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</si>
  <si>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</si>
  <si>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</si>
  <si>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</si>
  <si>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</si>
  <si>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</si>
  <si>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</si>
  <si>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</si>
  <si>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</si>
  <si>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</si>
  <si>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</si>
  <si>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</si>
  <si>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</si>
  <si>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</si>
  <si>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</si>
  <si>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</si>
  <si>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</si>
  <si>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</si>
  <si>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</si>
  <si>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</si>
  <si>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</si>
  <si>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</si>
  <si>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</si>
  <si>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</si>
  <si>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</si>
  <si>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</si>
  <si>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</si>
  <si>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</si>
  <si>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</si>
  <si>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</si>
  <si>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</si>
  <si>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</si>
  <si>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</si>
  <si>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</si>
  <si>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</si>
  <si>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</si>
  <si>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</si>
  <si>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</si>
  <si>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</si>
  <si>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</si>
  <si>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</si>
  <si>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</si>
  <si>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</si>
  <si>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</si>
  <si>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</si>
  <si>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</si>
  <si>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</si>
  <si>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</si>
  <si>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</si>
  <si>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</si>
  <si>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</si>
  <si>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</si>
  <si>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</si>
  <si>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</si>
  <si>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</si>
  <si>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</si>
  <si>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</si>
  <si>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</si>
  <si>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</si>
  <si>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</si>
  <si>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</si>
  <si>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</si>
  <si>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</si>
  <si>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</si>
  <si>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</si>
  <si>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</si>
  <si>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</si>
  <si>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</si>
  <si>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</si>
  <si>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</si>
  <si>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</si>
  <si>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</si>
  <si>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</si>
  <si>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</si>
  <si>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</si>
  <si>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</si>
  <si>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</si>
  <si>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</si>
  <si>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</si>
  <si>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</si>
  <si>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</si>
  <si>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</si>
  <si>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</si>
  <si>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</si>
  <si>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</si>
  <si>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</si>
  <si>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</si>
  <si>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</si>
  <si>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</si>
  <si>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</si>
  <si>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</si>
  <si>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</si>
  <si>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</si>
  <si>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</si>
  <si>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</si>
  <si>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</si>
  <si>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</si>
  <si>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</si>
  <si>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</si>
  <si>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</si>
  <si>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</si>
  <si>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</si>
  <si>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</si>
  <si>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</si>
  <si>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</si>
  <si>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</si>
  <si>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</si>
  <si>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</si>
  <si>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</si>
  <si>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</si>
  <si>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</si>
  <si>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</si>
  <si>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</si>
  <si>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</si>
  <si>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</si>
  <si>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</si>
  <si>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</si>
  <si>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</si>
  <si>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</si>
  <si>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</si>
  <si>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</si>
  <si>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</si>
  <si>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</si>
  <si>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</si>
  <si>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</si>
  <si>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</si>
  <si>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</si>
  <si>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</si>
  <si>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</si>
  <si>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</si>
  <si>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</si>
  <si>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</si>
  <si>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</si>
  <si>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</si>
  <si>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</si>
  <si>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</si>
  <si>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</si>
  <si>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</si>
  <si>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</si>
  <si>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</si>
  <si>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</si>
  <si>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</si>
  <si>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</si>
  <si>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</si>
  <si>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</si>
  <si>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</si>
  <si>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</si>
  <si>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</si>
  <si>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</si>
  <si>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</si>
  <si>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</si>
  <si>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</si>
  <si>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</si>
  <si>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</si>
  <si>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</si>
  <si>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</si>
  <si>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</si>
  <si>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</si>
  <si>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</si>
  <si>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</si>
  <si>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</si>
  <si>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</si>
  <si>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</si>
  <si>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</si>
  <si>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</si>
  <si>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</si>
  <si>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</si>
  <si>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</si>
  <si>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</si>
  <si>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</si>
  <si>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</si>
  <si>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</si>
  <si>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</si>
  <si>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</si>
  <si>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</si>
  <si>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</si>
  <si>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</si>
  <si>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</si>
  <si>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</si>
  <si>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</si>
  <si>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</si>
  <si>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</si>
  <si>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</si>
  <si>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</si>
  <si>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</si>
  <si>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</si>
  <si>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</si>
  <si>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</si>
  <si>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</si>
  <si>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</si>
  <si>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</si>
  <si>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</si>
  <si>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</si>
  <si>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</si>
  <si>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</si>
  <si>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</si>
  <si>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</si>
  <si>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</si>
  <si>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</si>
  <si>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</si>
  <si>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</si>
  <si>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</si>
  <si>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</si>
  <si>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</si>
  <si>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</si>
  <si>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</si>
  <si>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</si>
  <si>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</si>
  <si>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</si>
  <si>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</si>
  <si>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</si>
  <si>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</si>
  <si>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</si>
  <si>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</si>
  <si>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</si>
  <si>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</si>
  <si>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</si>
  <si>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</si>
  <si>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</si>
  <si>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</si>
  <si>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</si>
  <si>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</si>
  <si>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</si>
  <si>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</si>
  <si>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</si>
  <si>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</si>
  <si>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</si>
  <si>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</si>
  <si>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</si>
  <si>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</si>
  <si>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</si>
  <si>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</si>
  <si>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</si>
  <si>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</si>
  <si>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</si>
  <si>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</si>
  <si>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</si>
  <si>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</si>
  <si>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</si>
  <si>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</si>
  <si>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</si>
  <si>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</si>
  <si>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</si>
  <si>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</si>
  <si>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</si>
  <si>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</si>
  <si>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</si>
  <si>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</si>
  <si>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</si>
  <si>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</si>
  <si>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</si>
  <si>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</si>
  <si>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</si>
  <si>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</si>
  <si>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</si>
  <si>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</si>
  <si>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</si>
  <si>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</si>
  <si>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</si>
  <si>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</si>
  <si>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</si>
  <si>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</si>
  <si>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</si>
  <si>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</si>
  <si>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</si>
  <si>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</si>
  <si>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</si>
  <si>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</si>
  <si>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</si>
  <si>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</si>
  <si>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</si>
  <si>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</si>
  <si>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</si>
  <si>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</si>
  <si>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</si>
  <si>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</si>
  <si>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</si>
  <si>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</si>
  <si>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</si>
  <si>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</si>
  <si>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</si>
  <si>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</si>
  <si>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</si>
  <si>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</si>
  <si>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</si>
  <si>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</si>
  <si>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</si>
  <si>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</si>
  <si>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</si>
  <si>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</si>
  <si>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</si>
  <si>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</si>
  <si>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</si>
  <si>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</si>
  <si>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</si>
  <si>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</si>
  <si>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</si>
  <si>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</si>
  <si>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</si>
  <si>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</si>
  <si>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</si>
  <si>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</si>
  <si>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</si>
  <si>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</si>
  <si>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</si>
  <si>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</si>
  <si>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</si>
  <si>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</si>
  <si>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</si>
  <si>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</si>
  <si>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</si>
  <si>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</si>
  <si>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</si>
  <si>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</si>
  <si>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</si>
  <si>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</si>
  <si>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</si>
  <si>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</si>
  <si>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</si>
  <si>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</si>
  <si>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</si>
  <si>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</si>
  <si>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</si>
  <si>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</si>
  <si>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</si>
  <si>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</si>
  <si>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</si>
  <si>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</si>
  <si>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</si>
  <si>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</si>
  <si>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</si>
  <si>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</si>
  <si>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</si>
  <si>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</si>
  <si>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</si>
  <si>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</si>
  <si>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</si>
  <si>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</si>
  <si>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</si>
  <si>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</si>
  <si>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</si>
  <si>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</si>
  <si>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</si>
  <si>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</si>
  <si>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</si>
  <si>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</si>
  <si>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</si>
  <si>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</si>
  <si>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</si>
  <si>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</si>
  <si>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</si>
  <si>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</si>
  <si>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</si>
  <si>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</si>
  <si>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</si>
  <si>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</si>
  <si>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</si>
  <si>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</si>
  <si>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</si>
  <si>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</si>
  <si>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</si>
  <si>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</si>
  <si>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</si>
  <si>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</si>
  <si>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</si>
  <si>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</si>
  <si>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</si>
  <si>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</si>
  <si>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</si>
  <si>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</si>
  <si>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</si>
  <si>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</si>
  <si>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</si>
  <si>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</si>
  <si>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</si>
  <si>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</si>
  <si>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</si>
  <si>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</si>
  <si>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</si>
  <si>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</si>
  <si>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</si>
  <si>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</si>
  <si>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</si>
  <si>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</si>
  <si>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</si>
  <si>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</si>
  <si>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</si>
  <si>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</si>
  <si>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</si>
  <si>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</si>
  <si>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</si>
  <si>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</si>
  <si>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</si>
  <si>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</si>
  <si>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</si>
  <si>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</si>
  <si>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</si>
  <si>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</si>
  <si>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</si>
  <si>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</si>
  <si>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</si>
  <si>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</si>
  <si>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</si>
  <si>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</si>
  <si>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</si>
  <si>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</si>
  <si>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</si>
  <si>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</si>
  <si>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</si>
  <si>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</si>
  <si>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</si>
  <si>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</si>
  <si>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</si>
  <si>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</si>
  <si>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</si>
  <si>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</si>
  <si>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</si>
  <si>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</si>
  <si>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</si>
  <si>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</si>
  <si>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</si>
  <si>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</si>
  <si>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</si>
  <si>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</si>
  <si>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</si>
  <si>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</si>
  <si>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</si>
  <si>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</si>
  <si>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</si>
  <si>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</si>
  <si>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</si>
  <si>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</si>
  <si>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</si>
  <si>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</si>
  <si>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</si>
  <si>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</si>
  <si>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</si>
  <si>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</si>
  <si>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</si>
  <si>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</si>
  <si>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</si>
  <si>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</si>
  <si>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</si>
  <si>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</si>
  <si>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</si>
  <si>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</si>
  <si>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</si>
  <si>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</si>
  <si>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</si>
  <si>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</si>
  <si>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</si>
  <si>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</si>
  <si>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</si>
  <si>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</si>
  <si>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</si>
  <si>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</si>
  <si>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</si>
  <si>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</si>
  <si>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</si>
  <si>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</si>
  <si>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</si>
  <si>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</si>
  <si>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</si>
  <si>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</si>
  <si>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</si>
  <si>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</si>
  <si>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</si>
  <si>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</si>
  <si>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</si>
  <si>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</si>
  <si>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</si>
  <si>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</si>
  <si>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</si>
  <si>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</si>
  <si>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</si>
  <si>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</si>
  <si>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</si>
  <si>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</si>
  <si>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</si>
  <si>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</si>
  <si>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</si>
  <si>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</si>
  <si>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</si>
  <si>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</si>
  <si>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</si>
  <si>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</si>
  <si>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</si>
  <si>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</si>
  <si>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</si>
  <si>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</si>
  <si>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</si>
  <si>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</si>
  <si>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</si>
  <si>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</si>
  <si>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</si>
  <si>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</si>
  <si>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</si>
  <si>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</si>
  <si>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</si>
  <si>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</si>
  <si>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</si>
  <si>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</si>
  <si>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</si>
  <si>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</si>
  <si>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</si>
  <si>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</si>
  <si>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</si>
  <si>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</si>
  <si>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</si>
  <si>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</si>
  <si>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</si>
  <si>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</si>
  <si>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</si>
  <si>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</si>
  <si>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</si>
  <si>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</si>
  <si>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</si>
  <si>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</si>
  <si>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</si>
  <si>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</si>
  <si>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</si>
  <si>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</si>
  <si>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</si>
  <si>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</si>
  <si>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</si>
  <si>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</si>
  <si>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</si>
  <si>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</si>
  <si>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</si>
  <si>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</si>
  <si>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</si>
  <si>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</si>
  <si>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</si>
  <si>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</si>
  <si>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</si>
  <si>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</si>
  <si>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</si>
  <si>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</si>
  <si>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</si>
  <si>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</si>
  <si>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</si>
  <si>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</si>
  <si>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</si>
  <si>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</si>
  <si>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</si>
  <si>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</si>
  <si>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</si>
  <si>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</si>
  <si>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</si>
  <si>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</si>
  <si>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</si>
  <si>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</si>
  <si>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</si>
  <si>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</si>
  <si>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</si>
  <si>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</si>
  <si>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</si>
  <si>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</si>
  <si>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</si>
  <si>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</si>
  <si>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</si>
  <si>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</si>
  <si>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</si>
  <si>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</si>
  <si>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</si>
  <si>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</si>
  <si>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</si>
  <si>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</si>
  <si>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</si>
  <si>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</si>
  <si>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</si>
  <si>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</si>
  <si>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</si>
  <si>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</si>
  <si>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</si>
  <si>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</si>
  <si>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</si>
  <si>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</si>
  <si>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</si>
  <si>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</si>
  <si>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</si>
  <si>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</si>
  <si>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</si>
  <si>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</si>
  <si>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</si>
  <si>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</si>
  <si>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</si>
  <si>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</si>
  <si>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</si>
  <si>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</si>
  <si>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</si>
  <si>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</si>
  <si>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</si>
  <si>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</si>
  <si>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</si>
  <si>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</si>
  <si>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</si>
  <si>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</si>
  <si>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</si>
  <si>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</si>
  <si>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</si>
  <si>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</si>
  <si>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</si>
  <si>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</si>
  <si>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</si>
  <si>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</si>
  <si>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</si>
  <si>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</si>
  <si>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</si>
  <si>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</si>
  <si>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</si>
  <si>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</si>
  <si>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</si>
  <si>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</si>
  <si>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</si>
  <si>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</si>
  <si>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</si>
  <si>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</si>
  <si>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</si>
  <si>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</si>
  <si>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</si>
  <si>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</si>
  <si>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</si>
  <si>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</si>
  <si>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</si>
  <si>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</si>
  <si>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</si>
  <si>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</si>
  <si>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</si>
  <si>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</si>
  <si>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</si>
  <si>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</si>
  <si>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</si>
  <si>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</si>
  <si>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</si>
  <si>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</si>
  <si>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</si>
  <si>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</si>
  <si>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</si>
  <si>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</si>
  <si>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</si>
  <si>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</si>
  <si>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</si>
  <si>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</si>
  <si>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</si>
  <si>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</si>
  <si>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</si>
  <si>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</si>
  <si>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</si>
  <si>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</si>
  <si>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</si>
  <si>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</si>
  <si>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</si>
  <si>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</si>
  <si>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</si>
  <si>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</si>
  <si>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</si>
  <si>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</si>
  <si>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</si>
  <si>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</si>
  <si>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</si>
  <si>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</si>
  <si>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</si>
  <si>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</si>
  <si>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</si>
  <si>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</si>
  <si>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</si>
  <si>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</si>
  <si>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</si>
  <si>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</si>
  <si>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</si>
  <si>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</si>
  <si>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</si>
  <si>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</si>
  <si>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</si>
  <si>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</si>
  <si>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</si>
  <si>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</si>
  <si>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</si>
  <si>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</si>
  <si>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</si>
  <si>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</si>
  <si>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</si>
  <si>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</si>
  <si>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</si>
  <si>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</si>
  <si>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</si>
  <si>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</si>
  <si>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</si>
  <si>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</si>
  <si>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</si>
  <si>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</si>
  <si>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</si>
  <si>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</si>
  <si>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</si>
  <si>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</si>
  <si>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</si>
  <si>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</si>
  <si>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</si>
  <si>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</si>
  <si>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</si>
  <si>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</si>
  <si>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</si>
  <si>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</si>
  <si>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</si>
  <si>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</si>
  <si>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</si>
  <si>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</si>
  <si>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</si>
  <si>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</si>
  <si>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</si>
  <si>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</si>
  <si>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</si>
  <si>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</si>
  <si>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</si>
  <si>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</si>
  <si>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</si>
  <si>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</si>
  <si>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</si>
  <si>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</si>
  <si>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</si>
  <si>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</si>
  <si>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</si>
  <si>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</si>
  <si>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</si>
  <si>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</si>
  <si>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</si>
  <si>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</si>
  <si>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</si>
  <si>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</si>
  <si>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</si>
  <si>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</si>
  <si>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</si>
  <si>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</si>
  <si>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</si>
  <si>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</si>
  <si>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</si>
  <si>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</si>
  <si>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</si>
  <si>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</si>
  <si>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</si>
  <si>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</si>
  <si>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</si>
  <si>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</si>
  <si>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</si>
  <si>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</si>
  <si>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</si>
  <si>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</si>
  <si>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</si>
  <si>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</si>
  <si>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</si>
  <si>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</si>
  <si>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</si>
  <si>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</si>
  <si>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</si>
  <si>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</si>
  <si>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</si>
  <si>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</si>
  <si>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</si>
  <si>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</si>
  <si>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</si>
  <si>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</si>
  <si>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</si>
  <si>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</si>
  <si>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</si>
  <si>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</si>
  <si>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</si>
  <si>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</si>
  <si>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</si>
  <si>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</si>
  <si>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</si>
  <si>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</si>
  <si>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</si>
  <si>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</si>
  <si>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</si>
  <si>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</si>
  <si>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</si>
  <si>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</si>
  <si>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</si>
  <si>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</si>
  <si>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</si>
  <si>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</si>
  <si>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</si>
  <si>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</si>
  <si>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</si>
  <si>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</si>
  <si>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</si>
  <si>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</si>
  <si>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</si>
  <si>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</si>
  <si>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</si>
  <si>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</si>
  <si>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</si>
  <si>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</si>
  <si>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</si>
  <si>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</si>
  <si>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</si>
  <si>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</si>
  <si>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</si>
  <si>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</si>
  <si>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</si>
  <si>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</si>
  <si>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</si>
  <si>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</si>
  <si>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</si>
  <si>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</si>
  <si>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</si>
  <si>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</si>
  <si>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</si>
  <si>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</si>
  <si>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</si>
  <si>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</si>
  <si>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</si>
  <si>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</si>
  <si>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</si>
  <si>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</si>
  <si>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</si>
  <si>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</si>
  <si>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</si>
  <si>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</si>
  <si>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</si>
  <si>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</si>
  <si>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</si>
  <si>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</si>
  <si>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</si>
  <si>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</si>
  <si>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</si>
  <si>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</si>
  <si>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</si>
  <si>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</si>
  <si>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</si>
  <si>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</si>
  <si>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</si>
  <si>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</si>
  <si>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</si>
  <si>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</si>
  <si>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</si>
  <si>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</si>
  <si>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</si>
  <si>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</si>
  <si>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</si>
  <si>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</si>
  <si>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</si>
  <si>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</si>
  <si>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</si>
  <si>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</si>
  <si>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</si>
  <si>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</si>
  <si>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</si>
  <si>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</si>
  <si>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</si>
  <si>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</si>
  <si>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</si>
  <si>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</si>
  <si>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</si>
  <si>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</si>
  <si>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</si>
  <si>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</si>
  <si>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</si>
  <si>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</si>
  <si>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</si>
  <si>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</si>
  <si>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</si>
  <si>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</si>
  <si>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</si>
  <si>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</si>
  <si>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</si>
  <si>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</si>
  <si>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</si>
  <si>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</si>
  <si>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</si>
  <si>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</si>
  <si>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</si>
  <si>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</si>
  <si>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</si>
  <si>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</si>
  <si>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</si>
  <si>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</si>
  <si>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</si>
  <si>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</si>
  <si>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</si>
  <si>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</si>
  <si>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</si>
  <si>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</si>
  <si>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</si>
  <si>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</si>
  <si>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</si>
  <si>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</si>
  <si>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</si>
  <si>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</si>
  <si>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</si>
  <si>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</si>
  <si>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</si>
  <si>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</si>
  <si>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</si>
  <si>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</si>
  <si>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</si>
  <si>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</si>
  <si>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</si>
  <si>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</si>
  <si>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</si>
  <si>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</si>
  <si>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</si>
  <si>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</si>
  <si>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</si>
  <si>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</si>
  <si>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</si>
  <si>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</si>
  <si>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</si>
  <si>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</si>
  <si>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</si>
  <si>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</si>
  <si>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</si>
  <si>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</si>
  <si>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</si>
  <si>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</si>
  <si>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</si>
  <si>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</si>
  <si>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</si>
  <si>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</si>
  <si>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</si>
  <si>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</si>
  <si>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</si>
  <si>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</si>
  <si>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</si>
  <si>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</si>
  <si>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</si>
  <si>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</si>
  <si>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</si>
  <si>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</si>
  <si>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</si>
  <si>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</si>
  <si>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</si>
  <si>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</si>
  <si>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</si>
  <si>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</si>
  <si>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</si>
  <si>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</si>
  <si>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</si>
  <si>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</si>
  <si>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</si>
  <si>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</si>
  <si>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</si>
  <si>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</si>
  <si>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</si>
  <si>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</si>
  <si>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</si>
  <si>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</si>
  <si>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</si>
  <si>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</si>
  <si>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</si>
  <si>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</si>
  <si>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</si>
  <si>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</si>
  <si>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</si>
  <si>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</si>
  <si>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</si>
  <si>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</si>
  <si>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</si>
  <si>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</si>
  <si>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</si>
  <si>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</si>
  <si>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</si>
  <si>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</si>
  <si>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</si>
  <si>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</si>
  <si>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</si>
  <si>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</si>
  <si>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</si>
  <si>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</si>
  <si>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</si>
  <si>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</si>
  <si>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</si>
  <si>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</si>
  <si>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</si>
  <si>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</si>
  <si>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</si>
  <si>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</si>
  <si>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</si>
  <si>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</si>
  <si>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</si>
  <si>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</si>
  <si>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</si>
  <si>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</si>
  <si>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</si>
  <si>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</si>
  <si>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</si>
  <si>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</si>
  <si>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</si>
  <si>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</si>
  <si>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</si>
  <si>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</si>
  <si>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</si>
  <si>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</si>
  <si>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</si>
  <si>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</si>
  <si>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</si>
  <si>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</si>
  <si>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</si>
  <si>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</si>
  <si>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</si>
  <si>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</si>
  <si>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</si>
  <si>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</si>
  <si>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</si>
  <si>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</si>
  <si>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</si>
  <si>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</si>
  <si>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</si>
  <si>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</si>
  <si>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</si>
  <si>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</si>
  <si>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</si>
  <si>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</si>
  <si>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</si>
  <si>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</si>
  <si>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</si>
  <si>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</si>
  <si>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</si>
  <si>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</si>
  <si>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</si>
  <si>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</si>
  <si>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</si>
  <si>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</si>
  <si>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</si>
  <si>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</si>
  <si>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</si>
  <si>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</si>
  <si>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</si>
  <si>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</si>
  <si>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</si>
  <si>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</si>
  <si>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</si>
  <si>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</si>
  <si>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</si>
  <si>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</si>
  <si>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</si>
  <si>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</si>
  <si>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</si>
  <si>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</si>
  <si>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</si>
  <si>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</si>
  <si>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</si>
  <si>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</si>
  <si>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</si>
  <si>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</si>
  <si>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</si>
  <si>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</si>
  <si>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</si>
  <si>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</si>
  <si>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</si>
  <si>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</si>
  <si>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</si>
  <si>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</si>
  <si>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</si>
  <si>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</si>
  <si>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</si>
  <si>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</si>
  <si>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</si>
  <si>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</si>
  <si>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</si>
  <si>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</si>
  <si>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</si>
  <si>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</si>
  <si>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</si>
  <si>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</si>
  <si>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</si>
  <si>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</si>
  <si>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</si>
  <si>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</si>
  <si>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</si>
  <si>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</si>
  <si>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</si>
  <si>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</si>
  <si>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</si>
  <si>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</si>
  <si>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</si>
  <si>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</si>
  <si>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</si>
  <si>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</si>
  <si>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</si>
  <si>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</si>
  <si>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</si>
  <si>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</si>
  <si>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</si>
  <si>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</si>
  <si>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</si>
  <si>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</si>
  <si>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</si>
  <si>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</si>
  <si>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</si>
  <si>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</si>
  <si>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</si>
  <si>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</si>
  <si>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</si>
  <si>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</si>
  <si>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</si>
  <si>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</si>
  <si>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</si>
  <si>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</si>
  <si>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</si>
  <si>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</si>
  <si>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</si>
  <si>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</si>
  <si>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</si>
  <si>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</si>
  <si>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</si>
  <si>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</si>
  <si>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</si>
  <si>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</si>
  <si>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</si>
  <si>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</si>
  <si>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</si>
  <si>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</si>
  <si>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</si>
  <si>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</si>
  <si>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</si>
  <si>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</si>
  <si>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</si>
  <si>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</si>
  <si>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</si>
  <si>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</si>
  <si>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</si>
  <si>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</si>
  <si>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</si>
  <si>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</si>
  <si>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</si>
  <si>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</si>
  <si>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</si>
  <si>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</si>
  <si>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</si>
  <si>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</si>
  <si>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</si>
  <si>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</si>
  <si>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</si>
  <si>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</si>
  <si>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</si>
  <si>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</si>
  <si>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</si>
  <si>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</si>
  <si>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</si>
  <si>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</si>
  <si>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</si>
  <si>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</si>
  <si>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</si>
  <si>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</si>
  <si>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</si>
  <si>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</si>
  <si>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</si>
  <si>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</si>
  <si>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</si>
  <si>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</si>
  <si>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</si>
  <si>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</si>
  <si>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</si>
  <si>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</si>
  <si>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</si>
  <si>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</si>
  <si>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</si>
  <si>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</si>
  <si>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</si>
  <si>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</si>
  <si>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</si>
  <si>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</si>
  <si>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</si>
  <si>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</si>
  <si>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</si>
  <si>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</si>
  <si>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</si>
  <si>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</si>
  <si>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</si>
  <si>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</si>
  <si>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</si>
  <si>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</si>
  <si>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</si>
  <si>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</si>
  <si>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</si>
  <si>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</si>
  <si>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</si>
  <si>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</si>
  <si>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</si>
  <si>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</si>
  <si>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</si>
  <si>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</si>
  <si>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</si>
  <si>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</si>
  <si>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</si>
  <si>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</si>
  <si>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</si>
  <si>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</si>
  <si>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</si>
  <si>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</si>
  <si>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</si>
  <si>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</si>
  <si>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</si>
  <si>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</si>
  <si>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</si>
  <si>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</si>
  <si>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</si>
  <si>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</si>
  <si>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</si>
  <si>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</si>
  <si>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</si>
  <si>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</si>
  <si>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</si>
  <si>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</si>
  <si>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</si>
  <si>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</si>
  <si>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</si>
  <si>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</si>
  <si>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</si>
  <si>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</si>
  <si>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</si>
  <si>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</si>
  <si>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</si>
  <si>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</si>
  <si>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</si>
  <si>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</si>
  <si>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</si>
  <si>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</si>
  <si>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</si>
  <si>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</si>
  <si>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</si>
  <si>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</si>
  <si>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</si>
  <si>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</si>
  <si>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</si>
  <si>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</si>
  <si>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</si>
  <si>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</si>
  <si>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</si>
  <si>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</si>
  <si>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</si>
  <si>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</si>
  <si>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</si>
  <si>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</si>
  <si>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</si>
  <si>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</si>
  <si>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</si>
  <si>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</si>
  <si>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</si>
  <si>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</si>
  <si>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</si>
  <si>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</si>
  <si>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</si>
  <si>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</si>
  <si>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</si>
  <si>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</si>
  <si>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</si>
  <si>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</si>
  <si>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</si>
  <si>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</si>
  <si>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</si>
  <si>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</si>
  <si>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</si>
  <si>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</si>
  <si>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</si>
  <si>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</si>
  <si>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</si>
  <si>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</si>
  <si>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</si>
  <si>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</si>
  <si>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</si>
  <si>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</si>
  <si>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</si>
  <si>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</si>
  <si>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</si>
  <si>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</si>
  <si>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</si>
  <si>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</si>
  <si>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</si>
  <si>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</si>
  <si>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</si>
  <si>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</si>
  <si>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</si>
  <si>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</si>
  <si>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</si>
  <si>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</si>
  <si>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</si>
  <si>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</si>
  <si>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</si>
  <si>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</si>
  <si>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</si>
  <si>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</si>
  <si>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</si>
  <si>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</si>
  <si>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</si>
  <si>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</si>
  <si>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</si>
  <si>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</si>
  <si>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</si>
  <si>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</si>
  <si>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</si>
  <si>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</si>
  <si>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</si>
  <si>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</si>
  <si>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</si>
  <si>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</si>
  <si>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</si>
  <si>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</si>
  <si>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</si>
  <si>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</si>
  <si>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</si>
  <si>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</si>
  <si>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</si>
  <si>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</si>
  <si>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</si>
  <si>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</si>
  <si>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</si>
  <si>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</si>
  <si>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</si>
  <si>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</si>
  <si>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</si>
  <si>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</si>
  <si>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</si>
  <si>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</si>
  <si>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</si>
  <si>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</si>
  <si>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</si>
  <si>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</si>
  <si>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</si>
  <si>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</si>
  <si>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</si>
  <si>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</si>
  <si>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</si>
  <si>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</si>
  <si>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</si>
  <si>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</si>
  <si>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</si>
  <si>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</si>
  <si>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</si>
  <si>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</si>
  <si>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</si>
  <si>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</si>
  <si>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</si>
  <si>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</si>
  <si>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</si>
  <si>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</si>
  <si>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</si>
  <si>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</si>
  <si>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</si>
  <si>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</si>
  <si>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</si>
  <si>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</si>
  <si>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</si>
  <si>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</si>
  <si>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</si>
  <si>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</si>
  <si>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</si>
  <si>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</si>
  <si>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</si>
  <si>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</si>
  <si>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</si>
  <si>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</si>
  <si>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</si>
  <si>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</si>
  <si>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</si>
  <si>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</si>
  <si>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</si>
  <si>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</si>
  <si>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</si>
  <si>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</si>
  <si>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</si>
  <si>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</si>
  <si>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</si>
  <si>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</si>
  <si>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</si>
  <si>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</si>
  <si>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</si>
  <si>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</si>
  <si>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</si>
  <si>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</si>
  <si>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</si>
  <si>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</si>
  <si>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</si>
  <si>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</si>
  <si>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</si>
  <si>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</si>
  <si>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</si>
  <si>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</si>
  <si>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</si>
  <si>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</si>
  <si>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</si>
  <si>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</si>
  <si>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</si>
  <si>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</si>
  <si>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</si>
  <si>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</si>
  <si>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</si>
  <si>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</si>
  <si>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</si>
  <si>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</si>
  <si>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</si>
  <si>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</si>
  <si>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</si>
  <si>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</si>
  <si>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</si>
  <si>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</si>
  <si>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</si>
  <si>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</si>
  <si>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</si>
  <si>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</si>
  <si>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</si>
  <si>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</si>
  <si>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</si>
  <si>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</si>
  <si>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</si>
  <si>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</si>
  <si>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</si>
  <si>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</si>
  <si>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</si>
  <si>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</si>
  <si>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</si>
  <si>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</si>
  <si>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</si>
  <si>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</si>
  <si>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</si>
  <si>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</si>
  <si>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</si>
  <si>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</si>
  <si>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</si>
  <si>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</si>
  <si>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</si>
  <si>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</si>
  <si>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</si>
  <si>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</si>
  <si>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</si>
  <si>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</si>
  <si>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</si>
  <si>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</si>
  <si>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</si>
  <si>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</si>
  <si>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</si>
  <si>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</si>
  <si>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</si>
  <si>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</si>
  <si>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</si>
  <si>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</si>
  <si>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</si>
  <si>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</si>
  <si>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</si>
  <si>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</si>
  <si>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</si>
  <si>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</si>
  <si>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</si>
  <si>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</si>
  <si>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</si>
  <si>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</si>
  <si>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</si>
  <si>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</si>
  <si>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</si>
  <si>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</si>
  <si>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</si>
  <si>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</si>
  <si>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</si>
  <si>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</si>
  <si>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</si>
  <si>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</si>
  <si>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</si>
  <si>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</si>
  <si>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</si>
  <si>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</si>
  <si>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</si>
  <si>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</si>
  <si>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</si>
  <si>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</si>
  <si>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</si>
  <si>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</si>
  <si>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</si>
  <si>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</si>
  <si>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</si>
  <si>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</si>
  <si>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</si>
  <si>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</si>
  <si>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</si>
  <si>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</si>
  <si>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</si>
  <si>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</si>
  <si>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</si>
  <si>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</si>
  <si>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</si>
  <si>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</si>
  <si>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</si>
  <si>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</si>
  <si>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</si>
  <si>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</si>
  <si>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</si>
  <si>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</si>
  <si>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</si>
  <si>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</si>
  <si>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</si>
  <si>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</si>
  <si>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</si>
  <si>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</si>
  <si>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</si>
  <si>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</si>
  <si>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</si>
  <si>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</si>
  <si>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</si>
  <si>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</si>
  <si>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</si>
  <si>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</si>
  <si>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</si>
  <si>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</si>
  <si>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</si>
  <si>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</si>
  <si>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</si>
  <si>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</si>
  <si>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</si>
  <si>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</si>
  <si>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</si>
  <si>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</si>
  <si>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</si>
  <si>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</si>
  <si>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</si>
  <si>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</si>
  <si>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</si>
  <si>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</si>
  <si>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</si>
  <si>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</si>
  <si>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</si>
  <si>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</si>
  <si>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</si>
  <si>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</si>
  <si>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</si>
  <si>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</si>
  <si>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</si>
  <si>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</si>
  <si>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</si>
  <si>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</si>
  <si>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</si>
  <si>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</si>
  <si>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</si>
  <si>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</si>
  <si>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</si>
  <si>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</si>
  <si>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</si>
  <si>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</si>
  <si>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</si>
  <si>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</si>
  <si>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</si>
  <si>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</si>
  <si>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</si>
  <si>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</si>
  <si>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</si>
  <si>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</si>
  <si>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</si>
  <si>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</si>
  <si>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</si>
  <si>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</si>
  <si>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</si>
  <si>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</si>
  <si>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</si>
  <si>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</si>
  <si>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</si>
  <si>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</si>
  <si>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</si>
  <si>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</si>
  <si>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</si>
  <si>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</si>
  <si>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</si>
  <si>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</si>
  <si>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</si>
  <si>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</si>
  <si>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</si>
  <si>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</si>
  <si>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</si>
  <si>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</si>
  <si>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</si>
  <si>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</si>
  <si>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</si>
  <si>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</si>
  <si>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</si>
  <si>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</si>
  <si>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</si>
  <si>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</si>
  <si>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</si>
  <si>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</si>
  <si>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</si>
  <si>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</si>
  <si>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</si>
  <si>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</si>
  <si>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</si>
  <si>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</si>
  <si>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</si>
  <si>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</si>
  <si>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</si>
  <si>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</si>
  <si>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</si>
  <si>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</si>
  <si>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</si>
  <si>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</si>
  <si>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</si>
  <si>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</si>
  <si>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</si>
  <si>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</si>
  <si>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</si>
  <si>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</si>
  <si>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</si>
  <si>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</si>
  <si>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</si>
  <si>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</si>
  <si>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</si>
  <si>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</si>
  <si>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</si>
  <si>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</si>
  <si>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</si>
  <si>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</si>
  <si>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</si>
  <si>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</si>
  <si>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</si>
  <si>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</si>
  <si>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</si>
  <si>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</si>
  <si>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</si>
  <si>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</si>
  <si>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</si>
  <si>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</si>
  <si>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</si>
  <si>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</si>
  <si>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</si>
  <si>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</si>
  <si>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</si>
  <si>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</si>
  <si>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</si>
  <si>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</si>
  <si>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</si>
  <si>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</si>
  <si>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</si>
  <si>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</si>
  <si>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</si>
  <si>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</si>
  <si>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</si>
  <si>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</si>
  <si>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</si>
  <si>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</si>
  <si>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</si>
  <si>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</si>
  <si>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</si>
  <si>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</si>
  <si>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</si>
  <si>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</si>
  <si>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</si>
  <si>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</si>
  <si>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</si>
  <si>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</si>
  <si>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</si>
  <si>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</si>
  <si>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</si>
  <si>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</si>
  <si>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</si>
  <si>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</si>
  <si>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</si>
  <si>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</si>
  <si>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</si>
  <si>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</si>
  <si>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</si>
  <si>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</si>
  <si>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</si>
  <si>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</si>
  <si>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</si>
  <si>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</si>
  <si>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</si>
  <si>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</si>
  <si>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</si>
  <si>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</si>
  <si>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</si>
  <si>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</si>
  <si>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</si>
  <si>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</si>
  <si>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</si>
  <si>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</si>
  <si>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</si>
  <si>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</si>
  <si>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</si>
  <si>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</si>
  <si>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</si>
  <si>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</si>
  <si>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</si>
  <si>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</si>
  <si>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</si>
  <si>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</si>
  <si>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</si>
  <si>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</si>
  <si>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</si>
  <si>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</si>
  <si>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</si>
  <si>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</si>
  <si>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</si>
  <si>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</si>
  <si>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</si>
  <si>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</si>
  <si>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</si>
  <si>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</si>
  <si>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</si>
  <si>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</si>
  <si>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</si>
  <si>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</si>
  <si>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</si>
  <si>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</si>
  <si>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</si>
  <si>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</si>
  <si>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</si>
  <si>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</si>
  <si>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</si>
  <si>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</si>
  <si>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</si>
  <si>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</si>
  <si>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</si>
  <si>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</si>
  <si>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</si>
  <si>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</si>
  <si>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</si>
  <si>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</si>
  <si>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</si>
  <si>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</si>
  <si>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</si>
  <si>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</si>
  <si>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</si>
  <si>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</si>
  <si>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</si>
  <si>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</si>
  <si>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</si>
  <si>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</si>
  <si>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</si>
  <si>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</si>
  <si>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</si>
  <si>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</si>
  <si>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</si>
  <si>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</si>
  <si>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</si>
  <si>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</si>
  <si>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</si>
  <si>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</si>
  <si>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</si>
  <si>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</si>
  <si>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</si>
  <si>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</si>
  <si>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</si>
  <si>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</si>
  <si>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</si>
  <si>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</si>
  <si>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</si>
  <si>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</si>
  <si>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</si>
  <si>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</si>
  <si>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</si>
  <si>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</si>
  <si>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</si>
  <si>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</si>
  <si>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</si>
  <si>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</si>
  <si>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</si>
  <si>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</si>
  <si>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</si>
  <si>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</si>
  <si>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</si>
  <si>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</si>
  <si>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</si>
  <si>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</si>
  <si>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</si>
  <si>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</si>
  <si>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</si>
  <si>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</si>
  <si>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</si>
  <si>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</si>
  <si>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</si>
  <si>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</si>
  <si>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</si>
  <si>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</si>
  <si>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</si>
  <si>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</si>
  <si>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</si>
  <si>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</si>
  <si>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</si>
  <si>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</si>
  <si>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</si>
  <si>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</si>
  <si>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</si>
  <si>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</si>
  <si>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</si>
  <si>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</si>
  <si>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</si>
  <si>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</si>
  <si>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</si>
  <si>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</si>
  <si>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</si>
  <si>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</si>
  <si>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</si>
  <si>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</si>
  <si>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</si>
  <si>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</si>
  <si>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</si>
  <si>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</si>
  <si>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</si>
  <si>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</si>
  <si>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</si>
  <si>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</si>
  <si>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</si>
  <si>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</si>
  <si>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</si>
  <si>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</si>
  <si>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</si>
  <si>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</si>
  <si>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</si>
  <si>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</si>
  <si>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</si>
  <si>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</si>
  <si>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</si>
  <si>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</si>
  <si>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</si>
  <si>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</si>
  <si>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</si>
  <si>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</si>
  <si>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</si>
  <si>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</si>
  <si>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</si>
  <si>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</si>
  <si>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</si>
  <si>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</si>
  <si>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</si>
  <si>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</si>
  <si>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</si>
  <si>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</si>
  <si>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</si>
  <si>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</si>
  <si>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</si>
  <si>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</si>
  <si>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</si>
  <si>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</si>
  <si>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</si>
  <si>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</si>
  <si>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</si>
  <si>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</si>
  <si>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</si>
  <si>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</si>
  <si>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</si>
  <si>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</si>
  <si>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</si>
  <si>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</si>
  <si>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</si>
  <si>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</si>
  <si>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</si>
  <si>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</si>
  <si>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</si>
  <si>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</si>
  <si>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</si>
  <si>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</si>
  <si>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</si>
  <si>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</si>
  <si>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</si>
  <si>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</si>
  <si>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</si>
  <si>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</si>
  <si>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</si>
  <si>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</si>
  <si>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</si>
  <si>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</si>
  <si>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</si>
  <si>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</si>
  <si>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</si>
  <si>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</si>
  <si>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</si>
  <si>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</si>
  <si>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</si>
  <si>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</si>
  <si>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</si>
  <si>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</si>
  <si>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</si>
  <si>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</si>
  <si>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</si>
  <si>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</si>
  <si>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</si>
  <si>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</si>
  <si>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</si>
  <si>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</si>
  <si>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</si>
  <si>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</si>
  <si>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</si>
  <si>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</si>
  <si>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</si>
  <si>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</si>
  <si>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</si>
  <si>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</si>
  <si>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</si>
  <si>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</si>
  <si>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</si>
  <si>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</si>
  <si>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</si>
  <si>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</si>
  <si>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</si>
  <si>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</si>
  <si>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</si>
  <si>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</si>
  <si>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</si>
  <si>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</si>
  <si>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</si>
  <si>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</si>
  <si>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</si>
  <si>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</si>
  <si>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</si>
  <si>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</si>
  <si>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</si>
  <si>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</si>
  <si>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</si>
  <si>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</si>
  <si>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</si>
  <si>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</si>
  <si>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</si>
  <si>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</si>
  <si>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</si>
  <si>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</si>
  <si>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</si>
  <si>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</si>
  <si>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</si>
  <si>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</si>
  <si>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</si>
  <si>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</si>
  <si>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</si>
  <si>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</si>
  <si>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</si>
  <si>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</si>
  <si>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</si>
  <si>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</si>
  <si>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</si>
  <si>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</si>
  <si>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</si>
  <si>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</si>
  <si>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</si>
  <si>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</si>
  <si>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</si>
  <si>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</si>
  <si>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</si>
  <si>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</si>
  <si>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</si>
  <si>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</si>
  <si>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</si>
  <si>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</si>
  <si>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</si>
  <si>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</si>
  <si>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</si>
  <si>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</si>
  <si>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</si>
  <si>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</si>
  <si>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</si>
  <si>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</si>
  <si>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</si>
  <si>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</si>
  <si>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</si>
  <si>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</si>
  <si>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</si>
  <si>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</si>
  <si>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</si>
  <si>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</si>
  <si>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</si>
  <si>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</si>
  <si>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</si>
  <si>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</si>
  <si>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</si>
  <si>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</si>
  <si>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</si>
  <si>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</si>
  <si>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</si>
  <si>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</si>
  <si>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</si>
  <si>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</si>
  <si>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</si>
  <si>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</si>
  <si>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</si>
  <si>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</si>
  <si>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</si>
  <si>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</si>
  <si>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</si>
  <si>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</si>
  <si>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</si>
  <si>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</si>
  <si>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</si>
  <si>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</si>
  <si>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</si>
  <si>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</si>
  <si>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</si>
  <si>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</si>
  <si>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</si>
  <si>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</si>
  <si>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</si>
  <si>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</si>
  <si>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</si>
  <si>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</si>
  <si>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</si>
  <si>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</si>
  <si>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</si>
  <si>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</si>
  <si>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</si>
  <si>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</si>
  <si>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</si>
  <si>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</si>
  <si>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</si>
  <si>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</si>
  <si>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</si>
  <si>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</si>
  <si>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</si>
  <si>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</si>
  <si>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</si>
  <si>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</si>
  <si>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</si>
  <si>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</si>
  <si>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</si>
  <si>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</si>
  <si>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</si>
  <si>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</si>
  <si>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</si>
  <si>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</si>
  <si>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</si>
  <si>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</si>
  <si>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</si>
  <si>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</si>
  <si>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</si>
  <si>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</si>
  <si>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</si>
  <si>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</si>
  <si>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</si>
  <si>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</si>
  <si>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</si>
  <si>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</si>
  <si>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</si>
  <si>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</si>
  <si>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</si>
  <si>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</si>
  <si>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</si>
  <si>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</si>
  <si>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</si>
  <si>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</si>
  <si>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</si>
  <si>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</si>
  <si>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</si>
  <si>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</si>
  <si>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</si>
  <si>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</si>
  <si>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</si>
  <si>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</si>
  <si>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</si>
  <si>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</si>
  <si>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</si>
  <si>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</si>
  <si>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</si>
  <si>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</si>
  <si>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</si>
  <si>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</si>
  <si>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</si>
  <si>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</si>
  <si>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</si>
  <si>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</si>
  <si>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</si>
  <si>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</si>
  <si>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</si>
  <si>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</si>
  <si>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</si>
  <si>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</si>
  <si>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</si>
  <si>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</si>
  <si>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</si>
  <si>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</si>
  <si>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</si>
  <si>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</si>
  <si>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</si>
  <si>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</si>
  <si>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</si>
  <si>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</si>
  <si>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</si>
  <si>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</si>
  <si>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</si>
  <si>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</si>
  <si>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</si>
  <si>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</si>
  <si>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</si>
  <si>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</si>
  <si>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</si>
  <si>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</si>
  <si>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</si>
  <si>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</si>
  <si>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</si>
  <si>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</si>
  <si>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</si>
  <si>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</si>
  <si>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</si>
  <si>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</si>
  <si>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</si>
  <si>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</si>
  <si>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</si>
  <si>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</si>
  <si>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</si>
  <si>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</si>
  <si>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</si>
  <si>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</si>
  <si>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</si>
  <si>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</si>
  <si>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</si>
  <si>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</si>
  <si>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</si>
  <si>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</si>
  <si>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</si>
  <si>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</si>
  <si>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</si>
  <si>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</si>
  <si>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</si>
  <si>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</si>
  <si>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</si>
  <si>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</si>
  <si>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</si>
  <si>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</si>
  <si>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</si>
  <si>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</si>
  <si>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</si>
  <si>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</si>
  <si>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</si>
  <si>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</si>
  <si>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</si>
  <si>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</si>
  <si>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</si>
  <si>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</si>
  <si>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</si>
  <si>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</si>
  <si>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</si>
  <si>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</si>
  <si>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</si>
  <si>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</si>
  <si>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</si>
  <si>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</si>
  <si>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</si>
  <si>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</si>
  <si>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</si>
  <si>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</si>
  <si>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</si>
  <si>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</si>
  <si>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</si>
  <si>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</si>
  <si>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</si>
  <si>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</si>
  <si>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</si>
  <si>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</si>
  <si>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</si>
  <si>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</si>
  <si>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</si>
  <si>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</si>
  <si>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</si>
  <si>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</si>
  <si>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</si>
  <si>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</si>
  <si>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</si>
  <si>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</si>
  <si>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</si>
  <si>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</si>
  <si>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</si>
  <si>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</si>
  <si>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</si>
  <si>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</si>
  <si>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</si>
  <si>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</si>
  <si>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</si>
  <si>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</si>
  <si>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</si>
  <si>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</si>
  <si>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</si>
  <si>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</si>
  <si>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</si>
  <si>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</si>
  <si>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</si>
  <si>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</si>
  <si>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</si>
  <si>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</si>
  <si>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</si>
  <si>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</si>
  <si>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</si>
  <si>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</si>
  <si>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</si>
  <si>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</si>
  <si>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</si>
  <si>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</si>
  <si>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</si>
  <si>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</si>
  <si>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</si>
  <si>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</si>
  <si>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</si>
  <si>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</si>
  <si>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</si>
  <si>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</si>
  <si>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</si>
  <si>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</si>
  <si>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</si>
  <si>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</si>
  <si>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</si>
  <si>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</si>
  <si>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</si>
  <si>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</si>
  <si>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</si>
  <si>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</si>
  <si>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</si>
  <si>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</si>
  <si>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</si>
  <si>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</si>
  <si>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</si>
  <si>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</si>
  <si>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</si>
  <si>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</si>
  <si>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</si>
  <si>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</si>
  <si>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</si>
  <si>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</si>
  <si>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</si>
  <si>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</si>
  <si>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</si>
  <si>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</si>
  <si>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</si>
  <si>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</si>
  <si>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</si>
  <si>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</si>
  <si>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</si>
  <si>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</si>
  <si>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</si>
  <si>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</si>
  <si>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</si>
  <si>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</si>
  <si>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</si>
  <si>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</si>
  <si>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</si>
  <si>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</si>
  <si>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</si>
  <si>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</si>
  <si>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</si>
  <si>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</si>
  <si>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</si>
  <si>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</si>
  <si>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</si>
  <si>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</si>
  <si>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</si>
  <si>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</si>
  <si>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</si>
  <si>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</si>
  <si>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</si>
  <si>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</si>
  <si>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</si>
  <si>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</si>
  <si>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</si>
  <si>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</si>
  <si>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</si>
  <si>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</si>
  <si>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</si>
  <si>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</si>
  <si>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</si>
  <si>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</si>
  <si>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</si>
  <si>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</si>
  <si>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</si>
  <si>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</si>
  <si>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</si>
  <si>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</si>
  <si>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</si>
  <si>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</si>
  <si>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</si>
  <si>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</si>
  <si>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</si>
  <si>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</si>
  <si>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</si>
  <si>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</si>
  <si>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</si>
  <si>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</si>
  <si>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</si>
  <si>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</si>
  <si>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</si>
  <si>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</si>
  <si>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</si>
  <si>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</si>
  <si>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</si>
  <si>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</si>
  <si>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</si>
  <si>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</si>
  <si>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</si>
  <si>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</si>
  <si>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</si>
  <si>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</si>
  <si>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</si>
  <si>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</si>
  <si>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</si>
  <si>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</si>
  <si>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</si>
  <si>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</si>
  <si>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</si>
  <si>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</si>
  <si>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</si>
  <si>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</si>
  <si>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</si>
  <si>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</si>
  <si>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</si>
  <si>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</si>
  <si>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</si>
  <si>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</si>
  <si>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</si>
  <si>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</si>
  <si>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</si>
  <si>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</si>
  <si>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</si>
  <si>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</si>
  <si>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</si>
  <si>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</si>
  <si>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</si>
  <si>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</si>
  <si>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</si>
  <si>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</si>
  <si>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</si>
  <si>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</si>
  <si>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</si>
  <si>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</si>
  <si>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</si>
  <si>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</si>
  <si>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</si>
  <si>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</si>
  <si>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</si>
  <si>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</si>
  <si>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</si>
  <si>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</si>
  <si>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</si>
  <si>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</si>
  <si>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</si>
  <si>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</si>
  <si>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</si>
  <si>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</si>
  <si>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</si>
  <si>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</si>
  <si>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</si>
  <si>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</si>
  <si>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</si>
  <si>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</si>
  <si>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</si>
  <si>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</si>
  <si>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</si>
  <si>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</si>
  <si>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</si>
  <si>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</si>
  <si>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</si>
  <si>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</si>
  <si>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</si>
  <si>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</si>
  <si>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</si>
  <si>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</si>
  <si>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</si>
  <si>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</si>
  <si>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</si>
  <si>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</si>
  <si>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</si>
  <si>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</si>
  <si>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</si>
  <si>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</si>
  <si>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</si>
  <si>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</si>
  <si>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</si>
  <si>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</si>
  <si>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</si>
  <si>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</si>
  <si>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</si>
  <si>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</si>
  <si>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</si>
  <si>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</si>
  <si>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</si>
  <si>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</si>
  <si>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</si>
  <si>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</si>
  <si>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</si>
  <si>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</si>
  <si>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</si>
  <si>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</si>
  <si>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</si>
  <si>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</si>
  <si>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</si>
  <si>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</si>
  <si>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</si>
  <si>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</si>
  <si>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</si>
  <si>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</si>
  <si>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</si>
  <si>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</si>
  <si>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</si>
  <si>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</si>
  <si>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</si>
  <si>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</si>
  <si>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</si>
  <si>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</si>
  <si>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</si>
  <si>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</si>
  <si>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</si>
  <si>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</si>
  <si>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</si>
  <si>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</si>
  <si>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</si>
  <si>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</si>
  <si>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</si>
  <si>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</si>
  <si>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</si>
  <si>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</si>
  <si>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</si>
  <si>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</si>
  <si>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</si>
  <si>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</si>
  <si>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</si>
  <si>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</si>
  <si>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</si>
  <si>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</si>
  <si>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</si>
  <si>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</si>
  <si>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</si>
  <si>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</si>
  <si>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</si>
  <si>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</si>
  <si>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</si>
  <si>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</si>
  <si>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</si>
  <si>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</si>
  <si>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</si>
  <si>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</si>
  <si>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</si>
  <si>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</si>
  <si>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</si>
  <si>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</si>
  <si>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</si>
  <si>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</si>
  <si>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</si>
  <si>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</si>
  <si>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</si>
  <si>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</si>
  <si>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</si>
  <si>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</si>
  <si>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</si>
  <si>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</si>
  <si>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</si>
  <si>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</si>
  <si>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</si>
  <si>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</si>
  <si>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</si>
  <si>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</si>
  <si>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</si>
  <si>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</si>
  <si>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</si>
  <si>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</si>
  <si>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</si>
  <si>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</si>
  <si>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</si>
  <si>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</si>
  <si>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</si>
  <si>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</si>
  <si>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</si>
  <si>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</si>
  <si>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</si>
  <si>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</si>
  <si>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</si>
  <si>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</si>
  <si>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</si>
  <si>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</si>
  <si>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</si>
  <si>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</si>
  <si>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</si>
  <si>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</si>
  <si>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</si>
  <si>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</si>
  <si>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</si>
  <si>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</si>
  <si>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</si>
  <si>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</si>
  <si>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</si>
  <si>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</si>
  <si>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</si>
  <si>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</si>
  <si>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</si>
  <si>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</si>
  <si>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</si>
  <si>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</si>
  <si>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</si>
  <si>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</si>
  <si>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</si>
  <si>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</si>
  <si>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</si>
  <si>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</si>
  <si>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</si>
  <si>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</si>
  <si>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</si>
  <si>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</si>
  <si>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</si>
  <si>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</si>
  <si>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</si>
  <si>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</si>
  <si>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</si>
  <si>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</si>
  <si>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</si>
  <si>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</si>
  <si>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</si>
  <si>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</si>
  <si>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</si>
  <si>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</si>
  <si>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</si>
  <si>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</si>
  <si>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</si>
  <si>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</si>
  <si>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</si>
  <si>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</si>
  <si>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</si>
  <si>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</si>
  <si>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</si>
  <si>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</si>
  <si>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</si>
  <si>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</si>
  <si>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</si>
  <si>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</si>
  <si>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</si>
  <si>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</si>
  <si>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</si>
  <si>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</si>
  <si>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</si>
  <si>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</si>
  <si>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</si>
  <si>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</si>
  <si>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</si>
  <si>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</si>
  <si>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</si>
  <si>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</si>
  <si>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</si>
  <si>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</si>
  <si>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</si>
  <si>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</si>
  <si>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</si>
  <si>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</si>
  <si>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</si>
  <si>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</si>
  <si>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</si>
  <si>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</si>
  <si>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</si>
  <si>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</si>
  <si>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</si>
  <si>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</si>
  <si>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</si>
  <si>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</si>
  <si>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</si>
  <si>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</si>
  <si>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</si>
  <si>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</si>
  <si>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</si>
  <si>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</si>
  <si>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</si>
  <si>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</si>
  <si>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</si>
  <si>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</si>
  <si>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</si>
  <si>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</si>
  <si>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</si>
  <si>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</si>
  <si>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</si>
  <si>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</si>
  <si>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</si>
  <si>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</si>
  <si>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</si>
  <si>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</si>
  <si>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</si>
  <si>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</si>
  <si>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</si>
  <si>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</si>
  <si>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</si>
  <si>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</si>
  <si>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</si>
  <si>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</si>
  <si>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</si>
  <si>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</si>
  <si>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</si>
  <si>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</si>
  <si>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</si>
  <si>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</si>
  <si>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</si>
  <si>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</si>
  <si>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</si>
  <si>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</si>
  <si>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</si>
  <si>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</si>
  <si>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</si>
  <si>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</si>
  <si>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</si>
  <si>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</si>
  <si>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</si>
  <si>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</si>
  <si>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</si>
  <si>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</si>
  <si>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</si>
  <si>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</si>
  <si>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</si>
  <si>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</si>
  <si>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</si>
  <si>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</si>
  <si>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</si>
  <si>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</si>
  <si>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</si>
  <si>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</si>
  <si>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</si>
  <si>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</si>
  <si>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</si>
  <si>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</si>
  <si>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</si>
  <si>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</si>
  <si>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</si>
  <si>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</si>
  <si>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</si>
  <si>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</si>
  <si>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</si>
  <si>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</si>
  <si>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</si>
  <si>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</si>
  <si>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</si>
  <si>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</si>
  <si>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</si>
  <si>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</si>
  <si>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</si>
  <si>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</si>
  <si>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</si>
  <si>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</si>
  <si>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</si>
  <si>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</si>
  <si>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</si>
  <si>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</si>
  <si>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</si>
  <si>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</si>
  <si>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</si>
  <si>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</si>
  <si>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</si>
  <si>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</si>
  <si>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</si>
  <si>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</si>
  <si>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</si>
  <si>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</si>
  <si>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</si>
  <si>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</si>
  <si>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</si>
  <si>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</si>
  <si>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</si>
  <si>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</si>
  <si>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</si>
  <si>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</si>
  <si>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</si>
  <si>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</si>
  <si>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</si>
  <si>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</si>
  <si>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</si>
  <si>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</si>
  <si>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</si>
  <si>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</si>
  <si>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</si>
  <si>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</si>
  <si>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</si>
  <si>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</si>
  <si>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</si>
  <si>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</si>
  <si>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</si>
  <si>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</si>
  <si>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</si>
  <si>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</si>
  <si>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</si>
  <si>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</si>
  <si>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</si>
  <si>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</si>
  <si>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</si>
  <si>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</si>
  <si>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</si>
  <si>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</si>
  <si>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</si>
  <si>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</si>
  <si>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</si>
  <si>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</si>
  <si>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</si>
  <si>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</si>
  <si>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</si>
  <si>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</si>
  <si>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</si>
  <si>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</si>
  <si>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</si>
  <si>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</si>
  <si>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</si>
  <si>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</si>
  <si>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</si>
  <si>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</si>
  <si>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</si>
  <si>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</si>
  <si>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</si>
  <si>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</si>
  <si>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</si>
  <si>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</si>
  <si>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</si>
  <si>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</si>
  <si>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</si>
  <si>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</si>
  <si>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</si>
  <si>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</si>
  <si>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</si>
  <si>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</si>
  <si>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</si>
  <si>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</si>
  <si>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</si>
  <si>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</si>
  <si>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</si>
  <si>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</si>
  <si>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</si>
  <si>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</si>
  <si>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</si>
  <si>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</si>
  <si>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</si>
  <si>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</si>
  <si>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</si>
  <si>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</si>
  <si>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</si>
  <si>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</si>
  <si>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</si>
  <si>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</si>
  <si>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</si>
  <si>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</si>
  <si>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</si>
  <si>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</si>
  <si>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</si>
  <si>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</si>
  <si>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</si>
  <si>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</si>
  <si>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</si>
  <si>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</si>
  <si>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</si>
  <si>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</si>
  <si>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</si>
  <si>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</si>
  <si>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</si>
  <si>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</si>
  <si>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</si>
  <si>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</si>
  <si>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</si>
  <si>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</si>
  <si>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</si>
  <si>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</si>
  <si>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</si>
  <si>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</si>
  <si>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</si>
  <si>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</si>
  <si>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</si>
  <si>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</si>
  <si>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</si>
  <si>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</si>
  <si>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</si>
  <si>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</si>
  <si>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</si>
  <si>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</si>
  <si>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</si>
  <si>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</si>
  <si>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</si>
  <si>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</si>
  <si>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</si>
  <si>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</si>
  <si>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</si>
  <si>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</si>
  <si>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</si>
  <si>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</si>
  <si>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</si>
  <si>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</si>
  <si>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</si>
  <si>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</si>
  <si>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</si>
  <si>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</si>
  <si>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</si>
  <si>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</si>
  <si>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</si>
  <si>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</si>
  <si>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</si>
  <si>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</si>
  <si>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</si>
  <si>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</si>
  <si>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</si>
  <si>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</si>
  <si>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</si>
  <si>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</si>
  <si>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</si>
  <si>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</si>
  <si>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</si>
  <si>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</si>
  <si>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</si>
  <si>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</si>
  <si>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</si>
  <si>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</si>
  <si>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</si>
  <si>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</si>
  <si>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</si>
  <si>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</si>
  <si>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</si>
  <si>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</si>
  <si>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</si>
  <si>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</si>
  <si>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</si>
  <si>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</si>
  <si>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</si>
  <si>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</si>
  <si>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</si>
  <si>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</si>
  <si>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</si>
  <si>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</si>
  <si>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</si>
  <si>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</si>
  <si>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</si>
  <si>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</si>
  <si>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</si>
  <si>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</si>
  <si>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</si>
  <si>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</si>
  <si>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</si>
  <si>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</si>
  <si>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</si>
  <si>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</si>
  <si>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</si>
  <si>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</si>
  <si>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</si>
  <si>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</si>
  <si>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</si>
  <si>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</si>
  <si>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</si>
  <si>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</si>
  <si>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</si>
  <si>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</si>
  <si>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</si>
  <si>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</si>
  <si>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</si>
  <si>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</si>
  <si>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</si>
  <si>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</si>
  <si>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</si>
  <si>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</si>
  <si>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</si>
  <si>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</si>
  <si>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</si>
  <si>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</si>
  <si>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</si>
  <si>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</si>
  <si>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</si>
  <si>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</si>
  <si>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</si>
  <si>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</si>
  <si>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</si>
  <si>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</si>
  <si>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</si>
  <si>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</si>
  <si>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</si>
  <si>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</si>
  <si>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</si>
  <si>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</si>
  <si>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</si>
  <si>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</si>
  <si>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</si>
  <si>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</si>
  <si>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</si>
  <si>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</si>
  <si>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</si>
  <si>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</si>
  <si>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</si>
  <si>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</si>
  <si>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</si>
  <si>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</si>
  <si>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</si>
  <si>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</si>
  <si>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</si>
  <si>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</si>
  <si>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</si>
  <si>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</si>
  <si>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</si>
  <si>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</si>
  <si>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</si>
  <si>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</si>
  <si>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</si>
  <si>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</si>
  <si>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</si>
  <si>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</si>
  <si>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</si>
  <si>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</si>
  <si>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</si>
  <si>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</si>
  <si>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</si>
  <si>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</si>
  <si>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</si>
  <si>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</si>
  <si>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</si>
  <si>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</si>
  <si>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</si>
  <si>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</si>
  <si>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</si>
  <si>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</si>
  <si>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</si>
  <si>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</si>
  <si>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</si>
  <si>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</si>
  <si>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</si>
  <si>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</si>
  <si>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</si>
  <si>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</si>
  <si>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</si>
  <si>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</si>
  <si>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</si>
  <si>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</si>
  <si>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</si>
  <si>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</si>
  <si>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</si>
  <si>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</si>
  <si>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</si>
  <si>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</si>
  <si>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</si>
  <si>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</si>
  <si>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</si>
  <si>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</si>
  <si>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</si>
  <si>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</si>
  <si>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</si>
  <si>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</si>
  <si>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</si>
  <si>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</si>
  <si>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</si>
  <si>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</si>
  <si>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</si>
  <si>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</si>
  <si>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</si>
  <si>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</si>
  <si>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</si>
  <si>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</si>
  <si>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</si>
  <si>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</si>
  <si>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</si>
  <si>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</si>
  <si>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</si>
  <si>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</si>
  <si>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</si>
  <si>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</si>
  <si>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</si>
  <si>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</si>
  <si>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</si>
  <si>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</si>
  <si>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</si>
  <si>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</si>
  <si>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</si>
  <si>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</si>
  <si>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</si>
  <si>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</si>
  <si>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</si>
  <si>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</si>
  <si>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</si>
  <si>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</si>
  <si>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</si>
  <si>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</si>
  <si>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</si>
  <si>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</si>
  <si>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</si>
  <si>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</si>
  <si>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</si>
  <si>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</si>
  <si>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</si>
  <si>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</si>
  <si>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</si>
  <si>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</si>
  <si>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</si>
  <si>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</si>
  <si>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</si>
  <si>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</si>
  <si>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</si>
  <si>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</si>
  <si>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</si>
  <si>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</si>
  <si>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</si>
  <si>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</si>
  <si>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</si>
  <si>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</si>
  <si>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</si>
  <si>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</si>
  <si>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</si>
  <si>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</si>
  <si>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</si>
  <si>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</si>
  <si>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</si>
  <si>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</si>
  <si>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</si>
  <si>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</si>
  <si>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</si>
  <si>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</si>
  <si>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</si>
  <si>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</si>
  <si>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</si>
  <si>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</si>
  <si>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</si>
  <si>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</si>
  <si>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</si>
  <si>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</si>
  <si>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</si>
  <si>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</si>
  <si>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</si>
  <si>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</si>
  <si>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</si>
  <si>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</si>
  <si>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</si>
  <si>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</si>
  <si>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</si>
  <si>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</si>
  <si>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</si>
  <si>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</si>
  <si>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</si>
  <si>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</si>
  <si>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</si>
  <si>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</si>
  <si>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</si>
  <si>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</si>
  <si>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</si>
  <si>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</si>
  <si>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</si>
  <si>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</si>
  <si>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</si>
  <si>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</si>
  <si>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</si>
  <si>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</si>
  <si>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</si>
  <si>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</si>
  <si>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</si>
  <si>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</si>
  <si>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</si>
  <si>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</si>
  <si>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</si>
  <si>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</si>
  <si>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</si>
  <si>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</si>
  <si>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</si>
  <si>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</si>
  <si>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</si>
  <si>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</si>
  <si>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</si>
  <si>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</si>
  <si>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</si>
  <si>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</si>
  <si>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</si>
  <si>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</si>
  <si>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</si>
  <si>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</si>
  <si>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</si>
  <si>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</si>
  <si>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</si>
  <si>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</si>
  <si>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</si>
  <si>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</si>
  <si>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</si>
  <si>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</si>
  <si>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</si>
  <si>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</si>
  <si>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</si>
  <si>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</si>
  <si>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</si>
  <si>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</si>
  <si>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</si>
  <si>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</si>
  <si>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</si>
  <si>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</si>
  <si>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</si>
  <si>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</si>
  <si>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</si>
  <si>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</si>
  <si>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</si>
  <si>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</si>
  <si>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</si>
  <si>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</si>
  <si>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</si>
  <si>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</si>
  <si>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</si>
  <si>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</si>
  <si>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</si>
  <si>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</si>
  <si>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</si>
  <si>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</si>
  <si>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</si>
  <si>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</si>
  <si>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</si>
  <si>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</si>
  <si>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</si>
  <si>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</si>
  <si>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</si>
  <si>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</si>
  <si>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</si>
  <si>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</si>
  <si>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</si>
  <si>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</si>
  <si>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</si>
  <si>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</si>
  <si>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</si>
  <si>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</si>
  <si>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</si>
  <si>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</si>
  <si>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</si>
  <si>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</si>
  <si>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</si>
  <si>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</si>
  <si>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</si>
  <si>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</si>
  <si>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</si>
  <si>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</si>
  <si>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</si>
  <si>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</si>
  <si>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</si>
  <si>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</si>
  <si>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</si>
  <si>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</si>
  <si>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</si>
  <si>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</si>
  <si>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</si>
  <si>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</si>
  <si>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</si>
  <si>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</si>
  <si>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</si>
  <si>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</si>
  <si>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</si>
  <si>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</si>
  <si>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</si>
  <si>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</si>
  <si>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</si>
  <si>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</si>
  <si>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</si>
  <si>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</si>
  <si>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</si>
  <si>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</si>
  <si>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</si>
  <si>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</si>
  <si>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</si>
  <si>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</si>
  <si>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</si>
  <si>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</si>
  <si>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</si>
  <si>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</si>
  <si>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</si>
  <si>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</si>
  <si>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</si>
  <si>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</si>
  <si>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</si>
  <si>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</si>
  <si>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</si>
  <si>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</si>
  <si>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</si>
  <si>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</si>
  <si>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</si>
  <si>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</si>
  <si>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</si>
  <si>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</si>
  <si>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</si>
  <si>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</si>
  <si>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</si>
  <si>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</si>
  <si>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</si>
  <si>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</si>
  <si>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</si>
  <si>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</si>
  <si>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</si>
  <si>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</si>
  <si>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</si>
  <si>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</si>
  <si>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</si>
  <si>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</si>
  <si>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</si>
  <si>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</si>
  <si>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</si>
  <si>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</si>
  <si>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</si>
  <si>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</si>
  <si>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</si>
  <si>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</si>
  <si>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</si>
  <si>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</si>
  <si>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</si>
  <si>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</si>
  <si>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</si>
  <si>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</si>
  <si>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</si>
  <si>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</si>
  <si>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</si>
  <si>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</si>
  <si>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</si>
  <si>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</si>
  <si>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</si>
  <si>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</si>
  <si>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</si>
  <si>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</si>
  <si>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</si>
  <si>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</si>
  <si>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</si>
  <si>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</si>
  <si>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</si>
  <si>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</si>
  <si>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</si>
  <si>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</si>
  <si>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</si>
  <si>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</si>
  <si>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</si>
  <si>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</si>
  <si>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</si>
  <si>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</si>
  <si>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</si>
  <si>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</si>
  <si>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</si>
  <si>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</si>
  <si>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</si>
  <si>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</si>
  <si>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</si>
  <si>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</si>
  <si>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</si>
  <si>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</si>
  <si>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</si>
  <si>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</si>
  <si>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</si>
  <si>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</si>
  <si>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</si>
  <si>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</si>
  <si>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</si>
  <si>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</si>
  <si>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</si>
  <si>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</si>
  <si>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</si>
  <si>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</si>
  <si>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</si>
  <si>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</si>
  <si>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</si>
  <si>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</si>
  <si>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</si>
  <si>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</si>
  <si>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</si>
  <si>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</si>
  <si>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</si>
  <si>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</si>
  <si>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</si>
  <si>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</si>
  <si>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</si>
  <si>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</si>
  <si>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</si>
  <si>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</si>
  <si>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</si>
  <si>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</si>
  <si>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</si>
  <si>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</si>
  <si>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</si>
  <si>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</si>
  <si>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</si>
  <si>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</si>
  <si>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</si>
  <si>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</si>
  <si>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</si>
  <si>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</si>
  <si>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</si>
  <si>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</si>
  <si>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</si>
  <si>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</si>
  <si>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</si>
  <si>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</si>
  <si>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</si>
  <si>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</si>
  <si>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</si>
  <si>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</si>
  <si>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</si>
  <si>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</si>
  <si>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</si>
  <si>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</si>
  <si>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</si>
  <si>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</si>
  <si>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</si>
  <si>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</si>
  <si>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</si>
  <si>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</si>
  <si>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</si>
  <si>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</si>
  <si>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</si>
  <si>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</si>
  <si>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</si>
  <si>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</si>
  <si>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</si>
  <si>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</si>
  <si>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</si>
  <si>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</si>
  <si>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</si>
  <si>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</si>
  <si>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</si>
  <si>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</si>
  <si>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</si>
  <si>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</si>
  <si>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</si>
  <si>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</si>
  <si>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</si>
  <si>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</si>
  <si>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</si>
  <si>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</si>
  <si>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</si>
  <si>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</si>
  <si>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</si>
  <si>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</si>
  <si>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</si>
  <si>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</si>
  <si>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</si>
  <si>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</si>
  <si>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</si>
  <si>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</si>
  <si>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</si>
  <si>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</si>
  <si>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</si>
  <si>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</si>
  <si>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</si>
  <si>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</si>
  <si>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</si>
  <si>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</si>
  <si>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</si>
  <si>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</si>
  <si>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</si>
  <si>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</si>
  <si>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</si>
  <si>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</si>
  <si>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</si>
  <si>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</si>
  <si>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</si>
  <si>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</si>
  <si>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</si>
  <si>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</si>
  <si>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</si>
  <si>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</si>
  <si>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</si>
  <si>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</si>
  <si>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</si>
  <si>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</si>
  <si>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</si>
  <si>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</si>
  <si>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</si>
  <si>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</si>
  <si>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</si>
  <si>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</si>
  <si>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</si>
  <si>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</si>
  <si>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</si>
  <si>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</si>
  <si>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</si>
  <si>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</si>
  <si>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</si>
  <si>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</si>
  <si>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</si>
  <si>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</si>
  <si>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</si>
  <si>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</si>
  <si>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</si>
  <si>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</si>
  <si>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</si>
  <si>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</si>
  <si>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</si>
  <si>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</si>
  <si>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</si>
  <si>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</si>
  <si>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</si>
  <si>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</si>
  <si>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</si>
  <si>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</si>
  <si>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</si>
  <si>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</si>
  <si>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</si>
  <si>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</si>
  <si>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</si>
  <si>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</si>
  <si>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</si>
  <si>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</si>
  <si>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</si>
  <si>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</si>
  <si>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</si>
  <si>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</si>
  <si>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</si>
  <si>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</si>
  <si>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</si>
  <si>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</si>
  <si>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</si>
  <si>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</si>
  <si>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</si>
  <si>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</si>
  <si>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</si>
  <si>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</si>
  <si>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</si>
  <si>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</si>
  <si>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</si>
  <si>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</si>
  <si>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</si>
  <si>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</si>
  <si>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</si>
  <si>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</si>
  <si>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</si>
  <si>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</si>
  <si>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</si>
  <si>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</si>
  <si>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</si>
  <si>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</si>
  <si>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</si>
  <si>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</si>
  <si>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</si>
  <si>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</si>
  <si>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</si>
  <si>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</si>
  <si>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</si>
  <si>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</si>
  <si>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</si>
  <si>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</si>
  <si>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</si>
  <si>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</si>
  <si>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</si>
  <si>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</si>
  <si>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</si>
  <si>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</si>
  <si>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</si>
  <si>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</si>
  <si>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</si>
  <si>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</si>
  <si>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</si>
  <si>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</si>
  <si>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</si>
  <si>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</si>
  <si>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</si>
  <si>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</si>
  <si>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</si>
  <si>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</si>
  <si>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</si>
  <si>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</si>
  <si>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</si>
  <si>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</si>
  <si>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</si>
  <si>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</si>
  <si>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</si>
  <si>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</si>
  <si>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</si>
  <si>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</si>
  <si>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</si>
  <si>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</si>
  <si>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</si>
  <si>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</si>
  <si>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</si>
  <si>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</si>
  <si>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</si>
  <si>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</si>
  <si>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</si>
  <si>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</si>
  <si>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</si>
  <si>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</si>
  <si>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</si>
  <si>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</si>
  <si>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</si>
  <si>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</si>
  <si>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</si>
  <si>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</si>
  <si>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</si>
  <si>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</si>
  <si>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</si>
  <si>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</si>
  <si>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</si>
  <si>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</si>
  <si>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</si>
  <si>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</si>
  <si>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</si>
  <si>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</si>
  <si>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</si>
  <si>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</si>
  <si>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</si>
  <si>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</si>
  <si>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</si>
  <si>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</si>
  <si>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</si>
  <si>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</si>
  <si>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</si>
  <si>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</si>
  <si>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</si>
  <si>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</si>
  <si>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</si>
  <si>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</si>
  <si>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</si>
  <si>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</si>
  <si>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</si>
  <si>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</si>
  <si>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</si>
  <si>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</si>
  <si>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</si>
  <si>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</si>
  <si>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</si>
  <si>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</si>
  <si>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</si>
  <si>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</si>
  <si>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</si>
  <si>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</si>
  <si>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</si>
  <si>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</si>
  <si>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</si>
  <si>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</si>
  <si>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</si>
  <si>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</si>
  <si>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</si>
  <si>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</si>
  <si>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</si>
  <si>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</si>
  <si>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</si>
  <si>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</si>
  <si>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</si>
  <si>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</si>
  <si>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</si>
  <si>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</si>
  <si>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</si>
  <si>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</si>
  <si>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</si>
  <si>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</si>
  <si>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</si>
  <si>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</si>
  <si>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</si>
  <si>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</si>
  <si>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</si>
  <si>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</si>
  <si>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</si>
  <si>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</si>
  <si>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</si>
  <si>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</si>
  <si>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</si>
  <si>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</si>
  <si>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</si>
  <si>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</si>
  <si>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</si>
  <si>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</si>
  <si>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</si>
  <si>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</si>
  <si>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</si>
  <si>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</si>
  <si>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</si>
  <si>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</si>
  <si>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</si>
  <si>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</si>
  <si>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</si>
  <si>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</si>
  <si>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</si>
  <si>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</si>
  <si>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</si>
  <si>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</si>
  <si>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</si>
  <si>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</si>
  <si>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</si>
  <si>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</si>
  <si>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</si>
  <si>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</si>
  <si>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</si>
  <si>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</si>
  <si>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</si>
  <si>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</si>
  <si>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</si>
  <si>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</si>
  <si>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</si>
  <si>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</si>
  <si>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</si>
  <si>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</si>
  <si>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</si>
  <si>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</si>
  <si>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</si>
  <si>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</si>
  <si>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</si>
  <si>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</si>
  <si>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</si>
  <si>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</si>
  <si>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</si>
  <si>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</si>
  <si>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</si>
  <si>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</si>
  <si>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</si>
  <si>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</si>
  <si>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</si>
  <si>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</si>
  <si>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</si>
  <si>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</si>
  <si>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</si>
  <si>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</si>
  <si>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</si>
  <si>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</si>
  <si>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</si>
  <si>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</si>
  <si>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</si>
  <si>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</si>
  <si>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</si>
  <si>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</si>
  <si>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</si>
  <si>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</si>
  <si>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</si>
  <si>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</si>
  <si>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</si>
  <si>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</si>
  <si>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</si>
  <si>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</si>
  <si>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</si>
  <si>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</si>
  <si>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</si>
  <si>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</si>
  <si>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</si>
  <si>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</si>
  <si>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</si>
  <si>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</si>
  <si>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</si>
  <si>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</si>
  <si>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</si>
  <si>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</si>
  <si>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</si>
  <si>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</si>
  <si>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</si>
  <si>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</si>
  <si>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</si>
  <si>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</si>
  <si>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</si>
  <si>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</si>
  <si>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</si>
  <si>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</si>
  <si>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</si>
  <si>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</si>
  <si>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</si>
  <si>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</si>
  <si>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</si>
  <si>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</si>
  <si>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</si>
  <si>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</si>
  <si>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</si>
  <si>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</si>
  <si>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</si>
  <si>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</si>
  <si>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</si>
  <si>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</si>
  <si>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</si>
  <si>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</si>
  <si>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</si>
  <si>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</si>
  <si>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</si>
  <si>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</si>
  <si>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</si>
  <si>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</si>
  <si>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</si>
  <si>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</si>
  <si>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</si>
  <si>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</si>
  <si>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</si>
  <si>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</si>
  <si>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</si>
  <si>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</si>
  <si>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</si>
  <si>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</si>
  <si>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</si>
  <si>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</si>
  <si>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</si>
  <si>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</si>
  <si>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</si>
  <si>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</si>
  <si>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</si>
  <si>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</si>
  <si>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</si>
  <si>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</si>
  <si>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</si>
  <si>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</si>
  <si>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</si>
  <si>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</si>
  <si>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</si>
  <si>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</si>
  <si>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</si>
  <si>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</si>
  <si>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</si>
  <si>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</si>
  <si>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</si>
  <si>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</si>
  <si>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</si>
  <si>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</si>
  <si>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</si>
  <si>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</si>
  <si>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</si>
  <si>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</si>
  <si>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</si>
  <si>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</si>
  <si>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</si>
  <si>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</si>
  <si>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</si>
  <si>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</si>
  <si>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</si>
  <si>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</si>
  <si>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</si>
  <si>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</si>
  <si>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</si>
  <si>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</si>
  <si>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</si>
  <si>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</si>
  <si>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</si>
  <si>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</si>
  <si>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</si>
  <si>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</si>
  <si>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</si>
  <si>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</si>
  <si>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</si>
  <si>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</si>
  <si>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</si>
  <si>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</si>
  <si>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</si>
  <si>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</si>
  <si>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</si>
  <si>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</si>
  <si>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</si>
  <si>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</si>
  <si>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</si>
  <si>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</si>
  <si>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</si>
  <si>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</si>
  <si>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</si>
  <si>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</si>
  <si>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</si>
  <si>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</si>
  <si>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</si>
  <si>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</si>
  <si>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</si>
  <si>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</si>
  <si>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</si>
  <si>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</si>
  <si>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</si>
  <si>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</si>
  <si>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</si>
  <si>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</si>
  <si>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</si>
  <si>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</si>
  <si>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</si>
  <si>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</si>
  <si>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</si>
  <si>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</si>
  <si>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</si>
  <si>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</si>
  <si>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</si>
  <si>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</si>
  <si>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</si>
  <si>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</si>
  <si>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</si>
  <si>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</si>
  <si>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</si>
  <si>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</si>
  <si>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</si>
  <si>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</si>
  <si>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</si>
  <si>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</si>
  <si>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</si>
  <si>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</si>
  <si>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</si>
  <si>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</si>
  <si>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</si>
  <si>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</si>
  <si>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</si>
  <si>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</si>
  <si>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</si>
  <si>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</si>
  <si>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</si>
  <si>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</si>
  <si>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</si>
  <si>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</si>
  <si>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</si>
  <si>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</si>
  <si>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</si>
  <si>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</si>
  <si>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</si>
  <si>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</si>
  <si>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</si>
  <si>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</si>
  <si>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</si>
  <si>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</si>
  <si>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</si>
  <si>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</si>
  <si>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</si>
  <si>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</si>
  <si>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</si>
  <si>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</si>
  <si>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</si>
  <si>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</si>
  <si>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</si>
  <si>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</si>
  <si>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</si>
  <si>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</si>
  <si>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</si>
  <si>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</si>
  <si>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</si>
  <si>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</si>
  <si>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</si>
  <si>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</si>
  <si>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</si>
  <si>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</si>
  <si>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</si>
  <si>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</si>
  <si>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</si>
  <si>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</si>
  <si>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</si>
  <si>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</si>
  <si>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</si>
  <si>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</si>
  <si>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</si>
  <si>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</si>
  <si>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</si>
  <si>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</si>
  <si>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</si>
  <si>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</si>
  <si>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</si>
  <si>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</si>
  <si>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</si>
  <si>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</si>
  <si>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</si>
  <si>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</si>
  <si>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</si>
  <si>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</si>
  <si>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</si>
  <si>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</si>
  <si>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</si>
  <si>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</si>
  <si>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</si>
  <si>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</si>
  <si>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</si>
  <si>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</si>
  <si>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</si>
  <si>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</si>
  <si>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</si>
  <si>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</si>
  <si>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</si>
  <si>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</si>
  <si>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</si>
  <si>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</si>
  <si>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</si>
  <si>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</si>
  <si>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</si>
  <si>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</si>
  <si>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</si>
  <si>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</si>
  <si>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</si>
  <si>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</si>
  <si>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</si>
  <si>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</si>
  <si>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</si>
  <si>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</si>
  <si>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</si>
  <si>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</si>
  <si>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</si>
  <si>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</si>
  <si>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</si>
  <si>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</si>
  <si>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</si>
  <si>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</si>
  <si>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</si>
  <si>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</si>
  <si>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</si>
  <si>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</si>
  <si>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</si>
  <si>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</si>
  <si>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</si>
  <si>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</si>
  <si>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</si>
  <si>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</si>
  <si>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</si>
  <si>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</si>
  <si>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</si>
  <si>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</si>
  <si>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</si>
  <si>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</si>
  <si>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</si>
  <si>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</si>
  <si>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</si>
  <si>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</si>
  <si>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</si>
  <si>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</si>
  <si>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</si>
  <si>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</si>
  <si>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</si>
  <si>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</si>
  <si>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</si>
  <si>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</si>
  <si>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</si>
  <si>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</si>
  <si>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</si>
  <si>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</si>
  <si>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</si>
  <si>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</si>
  <si>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</si>
  <si>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</si>
  <si>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</si>
  <si>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</si>
  <si>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</si>
  <si>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</si>
  <si>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</si>
  <si>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</si>
  <si>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</si>
  <si>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</si>
  <si>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</si>
  <si>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</si>
  <si>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</si>
  <si>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</si>
  <si>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</si>
  <si>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</si>
  <si>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</si>
  <si>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</si>
  <si>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</si>
  <si>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</si>
  <si>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</si>
  <si>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</si>
  <si>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</si>
  <si>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</si>
  <si>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</si>
  <si>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</si>
  <si>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</si>
  <si>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</si>
  <si>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</si>
  <si>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</si>
  <si>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</si>
  <si>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</si>
  <si>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</si>
  <si>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</si>
  <si>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</si>
  <si>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</si>
  <si>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</si>
  <si>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</si>
  <si>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</si>
  <si>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</si>
  <si>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</si>
  <si>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</si>
  <si>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</si>
  <si>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</si>
  <si>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</si>
  <si>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</si>
  <si>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</si>
  <si>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</si>
  <si>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</si>
  <si>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</si>
  <si>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</si>
  <si>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</si>
  <si>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</si>
  <si>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</si>
  <si>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</si>
  <si>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</si>
  <si>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</si>
  <si>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</si>
  <si>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</si>
  <si>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</si>
  <si>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</si>
  <si>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</si>
  <si>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</si>
  <si>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</si>
  <si>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</si>
  <si>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</si>
  <si>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</si>
  <si>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</si>
  <si>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</si>
  <si>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</si>
  <si>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</si>
  <si>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</si>
  <si>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</si>
  <si>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</si>
  <si>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</si>
  <si>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</si>
  <si>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</si>
  <si>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</si>
  <si>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</si>
  <si>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</si>
  <si>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</si>
  <si>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</si>
  <si>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</si>
  <si>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</si>
  <si>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</si>
  <si>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</si>
  <si>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</si>
  <si>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</si>
  <si>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</si>
  <si>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</si>
  <si>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</si>
  <si>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</si>
  <si>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</si>
  <si>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</si>
  <si>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</si>
  <si>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</si>
  <si>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</si>
  <si>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</si>
  <si>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</si>
  <si>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</si>
  <si>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</si>
  <si>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</si>
  <si>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</si>
  <si>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</si>
  <si>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</si>
  <si>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</si>
  <si>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</si>
  <si>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</si>
  <si>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</si>
  <si>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</si>
  <si>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</si>
  <si>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</si>
  <si>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</si>
  <si>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</si>
  <si>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</si>
  <si>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</si>
  <si>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</si>
  <si>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</si>
  <si>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</si>
  <si>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</si>
  <si>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</si>
  <si>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</si>
  <si>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</si>
  <si>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</si>
  <si>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</si>
  <si>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</si>
  <si>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</si>
  <si>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</si>
  <si>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</si>
  <si>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</si>
  <si>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</si>
  <si>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</si>
  <si>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</si>
  <si>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</si>
  <si>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</si>
  <si>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</si>
  <si>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</si>
  <si>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</si>
  <si>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</si>
  <si>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</si>
  <si>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</si>
  <si>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</si>
  <si>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</si>
  <si>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</si>
  <si>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</si>
  <si>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</si>
  <si>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</si>
  <si>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</si>
  <si>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</si>
  <si>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</si>
  <si>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</si>
  <si>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</si>
  <si>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</si>
  <si>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</si>
  <si>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</si>
  <si>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</si>
  <si>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</si>
  <si>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</si>
  <si>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</si>
  <si>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</si>
  <si>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</si>
  <si>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</si>
  <si>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</si>
  <si>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</si>
  <si>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</si>
  <si>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</si>
  <si>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</si>
  <si>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</si>
  <si>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</si>
  <si>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</si>
  <si>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</si>
  <si>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</si>
  <si>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</si>
  <si>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</si>
  <si>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</si>
  <si>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</si>
  <si>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</si>
  <si>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</si>
  <si>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</si>
  <si>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</si>
  <si>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</si>
  <si>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</si>
  <si>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</si>
  <si>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</si>
  <si>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</si>
  <si>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</si>
  <si>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</si>
  <si>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</si>
  <si>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</si>
  <si>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</si>
  <si>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</si>
  <si>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</si>
  <si>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</si>
  <si>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</si>
  <si>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</si>
  <si>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</si>
  <si>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</si>
  <si>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</si>
  <si>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</si>
  <si>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</si>
  <si>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</si>
  <si>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</si>
  <si>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</si>
  <si>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</si>
  <si>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</si>
  <si>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</si>
  <si>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</si>
  <si>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</si>
  <si>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</si>
  <si>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</si>
  <si>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</si>
  <si>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</si>
  <si>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</si>
  <si>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</si>
  <si>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</si>
  <si>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</si>
  <si>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</si>
  <si>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</si>
  <si>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</si>
  <si>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</si>
  <si>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</si>
  <si>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</si>
  <si>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</si>
  <si>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</si>
  <si>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</si>
  <si>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</si>
  <si>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</si>
  <si>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</si>
  <si>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</si>
  <si>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</si>
  <si>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</si>
  <si>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</si>
  <si>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</si>
  <si>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</si>
  <si>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</si>
  <si>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</si>
  <si>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</si>
  <si>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</si>
  <si>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</si>
  <si>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</si>
  <si>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</si>
  <si>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</si>
  <si>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</si>
  <si>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</si>
  <si>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</si>
  <si>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</si>
  <si>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</si>
  <si>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</si>
  <si>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</si>
  <si>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</si>
  <si>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</si>
  <si>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</si>
  <si>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</si>
  <si>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</si>
  <si>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</si>
  <si>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</si>
  <si>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</si>
  <si>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</si>
  <si>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</si>
  <si>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</si>
  <si>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</si>
  <si>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</si>
  <si>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</si>
  <si>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</si>
  <si>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</si>
  <si>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</si>
  <si>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</si>
  <si>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</si>
  <si>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</si>
  <si>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</si>
  <si>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</si>
  <si>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</si>
  <si>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</si>
  <si>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</si>
  <si>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</si>
  <si>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</si>
  <si>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</si>
  <si>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</si>
  <si>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</si>
  <si>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</si>
  <si>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</si>
  <si>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</si>
  <si>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</si>
  <si>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</si>
  <si>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</si>
  <si>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</si>
  <si>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</si>
  <si>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</si>
  <si>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</si>
  <si>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</si>
  <si>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</si>
  <si>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</si>
  <si>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</si>
  <si>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</si>
  <si>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</si>
  <si>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</si>
  <si>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</si>
  <si>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</si>
  <si>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</si>
  <si>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</si>
  <si>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</si>
  <si>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</si>
  <si>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</si>
  <si>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</si>
  <si>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</si>
  <si>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</si>
  <si>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</si>
  <si>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</si>
  <si>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</si>
  <si>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</si>
  <si>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</si>
  <si>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</si>
  <si>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</si>
  <si>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</si>
  <si>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</si>
  <si>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</si>
  <si>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</si>
  <si>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</si>
  <si>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</si>
  <si>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</si>
  <si>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</si>
  <si>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</si>
  <si>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</si>
  <si>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</si>
  <si>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</si>
  <si>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</si>
  <si>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</si>
  <si>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</si>
  <si>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</si>
  <si>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</si>
  <si>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</si>
  <si>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</si>
  <si>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</si>
  <si>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</si>
  <si>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</si>
  <si>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</si>
  <si>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</si>
  <si>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</si>
  <si>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</si>
  <si>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</si>
  <si>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</si>
  <si>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</si>
  <si>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</si>
  <si>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</si>
  <si>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</si>
  <si>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</si>
  <si>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</si>
  <si>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</si>
  <si>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</si>
  <si>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</si>
  <si>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</si>
  <si>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</si>
  <si>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</si>
  <si>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</si>
  <si>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</si>
  <si>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</si>
  <si>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</si>
  <si>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</si>
  <si>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</si>
  <si>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</si>
  <si>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</si>
  <si>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</si>
  <si>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</si>
  <si>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</si>
  <si>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</si>
  <si>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</si>
  <si>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</si>
  <si>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</si>
  <si>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</si>
  <si>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</si>
  <si>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</si>
  <si>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</si>
  <si>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</si>
  <si>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</si>
  <si>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</si>
  <si>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</si>
  <si>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</si>
  <si>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</si>
  <si>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</si>
  <si>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</si>
  <si>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</si>
  <si>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</si>
  <si>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</si>
  <si>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</si>
  <si>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</si>
  <si>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</si>
  <si>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</si>
  <si>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</si>
  <si>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</si>
  <si>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</si>
  <si>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</si>
  <si>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</si>
  <si>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</si>
  <si>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</si>
  <si>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</si>
  <si>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</si>
  <si>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</si>
  <si>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</si>
  <si>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</si>
  <si>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</si>
  <si>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</si>
  <si>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</si>
  <si>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</si>
  <si>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</si>
  <si>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</si>
  <si>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</si>
  <si>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</si>
  <si>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</si>
  <si>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</si>
  <si>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</si>
  <si>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</si>
  <si>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</si>
  <si>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</si>
  <si>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</si>
  <si>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</si>
  <si>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</si>
  <si>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</si>
  <si>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</si>
  <si>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</si>
  <si>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</si>
  <si>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</si>
  <si>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</si>
  <si>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</si>
  <si>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</si>
  <si>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</si>
  <si>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</si>
  <si>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</si>
  <si>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</si>
  <si>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</si>
  <si>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</si>
  <si>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</si>
  <si>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</si>
  <si>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</si>
  <si>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</si>
  <si>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</si>
  <si>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</si>
  <si>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</si>
  <si>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</si>
  <si>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</si>
  <si>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</si>
  <si>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</si>
  <si>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</si>
  <si>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</si>
  <si>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</si>
  <si>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</si>
  <si>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</si>
  <si>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</si>
  <si>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</si>
  <si>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</si>
  <si>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</si>
  <si>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</si>
  <si>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</si>
  <si>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</si>
  <si>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</si>
  <si>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</si>
  <si>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</si>
  <si>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</si>
  <si>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</si>
  <si>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</si>
  <si>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</si>
  <si>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</si>
  <si>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</si>
  <si>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</si>
  <si>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</si>
  <si>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</si>
  <si>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</si>
  <si>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</si>
  <si>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</si>
  <si>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</si>
  <si>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</si>
  <si>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</si>
  <si>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</si>
  <si>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</si>
  <si>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</si>
  <si>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</si>
  <si>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</si>
  <si>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</si>
  <si>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</si>
  <si>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</si>
  <si>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</si>
  <si>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</si>
  <si>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</si>
  <si>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</si>
  <si>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</si>
  <si>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</si>
  <si>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</si>
  <si>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</si>
  <si>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</si>
  <si>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</si>
  <si>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</si>
  <si>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</si>
  <si>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</si>
  <si>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</si>
  <si>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</si>
  <si>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</si>
  <si>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</si>
  <si>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</si>
  <si>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</si>
  <si>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</si>
  <si>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</si>
  <si>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</si>
  <si>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</si>
  <si>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</si>
  <si>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</si>
  <si>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</si>
  <si>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</si>
  <si>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</si>
  <si>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</si>
  <si>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</si>
  <si>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</si>
  <si>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</si>
  <si>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</si>
  <si>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</si>
  <si>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</si>
  <si>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</si>
  <si>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</si>
  <si>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</si>
  <si>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</si>
  <si>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</si>
  <si>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</si>
  <si>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</si>
  <si>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</si>
  <si>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</si>
  <si>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</si>
  <si>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</si>
  <si>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</si>
  <si>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</si>
  <si>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</si>
  <si>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</si>
  <si>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</si>
  <si>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</si>
  <si>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</si>
  <si>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</si>
  <si>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</si>
  <si>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</si>
  <si>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</si>
  <si>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</si>
  <si>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</si>
  <si>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</si>
  <si>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</si>
  <si>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</si>
  <si>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</si>
  <si>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</si>
  <si>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</si>
  <si>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</si>
  <si>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</si>
  <si>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</si>
  <si>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</si>
  <si>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</si>
  <si>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</si>
  <si>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</si>
  <si>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</si>
  <si>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</si>
  <si>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</si>
  <si>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</si>
  <si>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</si>
  <si>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</si>
  <si>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</si>
  <si>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</si>
  <si>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</si>
  <si>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</si>
  <si>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</si>
  <si>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</si>
  <si>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</si>
  <si>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</si>
  <si>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</si>
  <si>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</si>
  <si>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</si>
  <si>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</si>
  <si>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</si>
  <si>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</si>
  <si>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</si>
  <si>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</si>
  <si>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</si>
  <si>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</si>
  <si>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</si>
  <si>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</si>
  <si>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</si>
  <si>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</si>
  <si>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</si>
  <si>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</si>
  <si>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</si>
  <si>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</si>
  <si>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</si>
  <si>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</si>
  <si>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</si>
  <si>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</si>
  <si>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</si>
  <si>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</si>
  <si>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</si>
  <si>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</si>
  <si>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</si>
  <si>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</si>
  <si>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</si>
  <si>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</si>
  <si>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</si>
  <si>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</si>
  <si>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</si>
  <si>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</si>
  <si>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</si>
  <si>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</si>
  <si>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</si>
  <si>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</si>
  <si>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</si>
  <si>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</si>
  <si>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</si>
  <si>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</si>
  <si>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</si>
  <si>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</si>
  <si>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</si>
  <si>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</si>
  <si>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</si>
  <si>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</si>
  <si>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</si>
  <si>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</si>
  <si>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</si>
  <si>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</si>
  <si>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</si>
  <si>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</si>
  <si>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</si>
  <si>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</si>
  <si>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</si>
  <si>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</si>
  <si>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</si>
  <si>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</si>
  <si>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</si>
  <si>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</si>
  <si>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</si>
  <si>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</si>
  <si>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</si>
  <si>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</si>
  <si>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</si>
  <si>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</si>
  <si>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</si>
  <si>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</si>
  <si>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</si>
  <si>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</si>
  <si>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</si>
  <si>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</si>
  <si>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</si>
  <si>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</si>
  <si>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</si>
  <si>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</si>
  <si>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</si>
  <si>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</si>
  <si>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</si>
  <si>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</si>
  <si>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</si>
  <si>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</si>
  <si>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</si>
  <si>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</si>
  <si>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</si>
  <si>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</si>
  <si>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</si>
  <si>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</si>
  <si>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</si>
  <si>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</si>
  <si>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</si>
  <si>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</si>
  <si>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</si>
  <si>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</si>
  <si>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</si>
  <si>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</si>
  <si>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</si>
  <si>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</si>
  <si>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</si>
  <si>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</si>
  <si>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</si>
  <si>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</si>
  <si>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</si>
  <si>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</si>
  <si>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</si>
  <si>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</si>
  <si>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</si>
  <si>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</si>
  <si>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</si>
  <si>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</si>
  <si>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</si>
  <si>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</si>
  <si>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</si>
  <si>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</si>
  <si>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</si>
  <si>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</si>
  <si>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</si>
  <si>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</si>
  <si>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</si>
  <si>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</si>
  <si>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</si>
  <si>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</si>
  <si>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</si>
  <si>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</si>
  <si>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</si>
  <si>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</si>
  <si>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</si>
  <si>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</si>
  <si>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</si>
  <si>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</si>
  <si>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</si>
  <si>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</si>
  <si>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</si>
  <si>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</si>
  <si>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</si>
  <si>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</si>
  <si>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</si>
  <si>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</si>
  <si>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</si>
  <si>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</si>
  <si>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</si>
  <si>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</si>
  <si>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</si>
  <si>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</si>
  <si>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</si>
  <si>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</si>
  <si>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</si>
  <si>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</si>
  <si>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</si>
  <si>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</si>
  <si>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</si>
  <si>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</si>
  <si>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</si>
  <si>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</si>
  <si>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</si>
  <si>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</si>
  <si>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</si>
  <si>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</si>
  <si>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</si>
  <si>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</si>
  <si>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</si>
  <si>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</si>
  <si>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</si>
  <si>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</si>
  <si>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</si>
  <si>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</si>
  <si>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</si>
  <si>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</si>
  <si>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</si>
  <si>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</si>
  <si>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</si>
  <si>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</si>
  <si>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</si>
  <si>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</si>
  <si>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</si>
  <si>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</si>
  <si>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</si>
  <si>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</si>
  <si>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</si>
  <si>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</si>
  <si>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</si>
  <si>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</si>
  <si>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</si>
  <si>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</si>
  <si>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</si>
  <si>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</si>
  <si>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</si>
  <si>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</si>
  <si>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</si>
  <si>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</si>
  <si>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</si>
  <si>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</si>
  <si>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</si>
  <si>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</si>
  <si>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</si>
  <si>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</si>
  <si>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</si>
  <si>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</si>
  <si>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</si>
  <si>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</si>
  <si>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</si>
  <si>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</si>
  <si>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</si>
  <si>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</si>
  <si>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</si>
  <si>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</si>
  <si>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</si>
  <si>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</si>
  <si>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</si>
  <si>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</si>
  <si>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</si>
  <si>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</si>
  <si>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</si>
  <si>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</si>
  <si>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</si>
  <si>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</si>
  <si>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</si>
  <si>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</si>
  <si>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</si>
  <si>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</si>
  <si>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</si>
  <si>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</si>
  <si>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</si>
  <si>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</si>
  <si>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</si>
  <si>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</si>
  <si>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</si>
  <si>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</si>
  <si>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</si>
  <si>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</si>
  <si>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</si>
  <si>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</si>
  <si>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</si>
  <si>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</si>
  <si>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</si>
  <si>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</si>
  <si>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</si>
  <si>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</si>
  <si>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</si>
  <si>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</si>
  <si>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</si>
  <si>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</si>
  <si>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</si>
  <si>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</si>
  <si>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</si>
  <si>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</si>
  <si>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</si>
  <si>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</si>
  <si>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</si>
  <si>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</si>
  <si>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</si>
  <si>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</si>
  <si>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</si>
  <si>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</si>
  <si>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</si>
  <si>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</si>
  <si>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</si>
  <si>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</si>
  <si>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</si>
  <si>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</si>
  <si>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</si>
  <si>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</si>
  <si>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</si>
  <si>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</si>
  <si>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</si>
  <si>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</si>
  <si>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</si>
  <si>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</si>
  <si>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</si>
  <si>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</si>
  <si>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</si>
  <si>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</si>
  <si>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</si>
  <si>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</si>
  <si>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</si>
  <si>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</si>
  <si>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</si>
  <si>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</si>
  <si>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</si>
  <si>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</si>
  <si>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</si>
  <si>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</si>
  <si>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</si>
  <si>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</si>
  <si>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</si>
  <si>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</si>
  <si>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</si>
  <si>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</si>
  <si>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</si>
  <si>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</si>
  <si>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</si>
  <si>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</si>
  <si>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</si>
  <si>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</si>
  <si>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</si>
  <si>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</si>
  <si>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</si>
  <si>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</si>
  <si>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</si>
  <si>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</si>
  <si>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</si>
  <si>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</si>
  <si>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</si>
  <si>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</si>
  <si>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</si>
  <si>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</si>
  <si>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</si>
  <si>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</si>
  <si>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</si>
  <si>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</si>
  <si>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</si>
  <si>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</si>
  <si>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</si>
  <si>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</si>
  <si>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</si>
  <si>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</si>
  <si>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</si>
  <si>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</si>
  <si>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</si>
  <si>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</si>
  <si>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</si>
  <si>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</si>
  <si>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</si>
  <si>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</si>
  <si>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</si>
  <si>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</si>
  <si>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</si>
  <si>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</si>
  <si>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</si>
  <si>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</si>
  <si>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</si>
  <si>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</si>
  <si>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</si>
  <si>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</si>
  <si>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</si>
  <si>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</si>
  <si>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</si>
  <si>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</si>
  <si>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</si>
  <si>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</si>
  <si>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</si>
  <si>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</si>
  <si>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</si>
  <si>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</si>
  <si>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</si>
  <si>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</si>
  <si>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</si>
  <si>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</si>
  <si>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</si>
  <si>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</si>
  <si>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</si>
  <si>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</si>
  <si>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</si>
  <si>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</si>
  <si>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</si>
  <si>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</si>
  <si>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</si>
  <si>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</si>
  <si>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</si>
  <si>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</si>
  <si>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</si>
  <si>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</si>
  <si>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</si>
  <si>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</si>
  <si>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</si>
  <si>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</si>
  <si>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</si>
  <si>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</si>
  <si>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</si>
  <si>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</si>
  <si>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</si>
  <si>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</si>
  <si>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</si>
  <si>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</si>
  <si>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</si>
  <si>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</si>
  <si>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</si>
  <si>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</si>
  <si>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</si>
  <si>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</si>
  <si>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</si>
  <si>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</si>
  <si>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</si>
  <si>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</si>
  <si>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</si>
  <si>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</si>
  <si>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</si>
  <si>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</si>
  <si>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</si>
  <si>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</si>
  <si>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</si>
  <si>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</si>
  <si>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</si>
  <si>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</si>
  <si>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</si>
  <si>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</si>
  <si>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</si>
  <si>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</si>
  <si>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</si>
  <si>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</si>
  <si>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</si>
  <si>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</si>
  <si>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</si>
  <si>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</si>
  <si>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</si>
  <si>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</si>
  <si>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</si>
  <si>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</si>
  <si>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</si>
  <si>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</si>
  <si>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</si>
  <si>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</si>
  <si>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</si>
  <si>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</si>
  <si>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</si>
  <si>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</si>
  <si>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</si>
  <si>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</si>
  <si>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</si>
  <si>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</si>
  <si>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</si>
  <si>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</si>
  <si>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</si>
  <si>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</si>
  <si>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</si>
  <si>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</si>
  <si>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</si>
  <si>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</si>
  <si>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</si>
  <si>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</si>
  <si>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</si>
  <si>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</si>
  <si>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</si>
  <si>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</si>
  <si>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</si>
  <si>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</si>
  <si>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</si>
  <si>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</si>
  <si>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</si>
  <si>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</si>
  <si>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</si>
  <si>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</si>
  <si>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</si>
  <si>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</si>
  <si>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</si>
  <si>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</si>
  <si>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</si>
  <si>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</si>
  <si>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</si>
  <si>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</si>
  <si>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</si>
  <si>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</si>
  <si>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</si>
  <si>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</si>
  <si>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</si>
  <si>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</si>
  <si>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</si>
  <si>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</si>
  <si>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</si>
  <si>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</si>
  <si>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</si>
  <si>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</si>
  <si>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</si>
  <si>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</si>
  <si>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</si>
  <si>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</si>
  <si>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</si>
  <si>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</si>
  <si>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</si>
  <si>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</si>
  <si>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</si>
  <si>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</si>
  <si>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</si>
  <si>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</si>
  <si>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</si>
  <si>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</si>
  <si>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</si>
  <si>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</si>
  <si>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</si>
  <si>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</si>
  <si>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</si>
  <si>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</si>
  <si>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</si>
  <si>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</si>
  <si>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</si>
  <si>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</si>
  <si>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</si>
  <si>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</si>
  <si>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</si>
  <si>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</si>
  <si>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</si>
  <si>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</si>
  <si>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</si>
  <si>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</si>
  <si>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</si>
  <si>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</si>
  <si>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</si>
  <si>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</si>
  <si>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</si>
  <si>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</si>
  <si>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</si>
  <si>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</si>
  <si>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</si>
  <si>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</si>
  <si>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</si>
  <si>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</si>
  <si>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</si>
  <si>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</si>
  <si>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</si>
  <si>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</si>
  <si>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</si>
  <si>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</si>
  <si>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</si>
  <si>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</si>
  <si>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</si>
  <si>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</si>
  <si>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</si>
  <si>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</si>
  <si>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</si>
  <si>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</si>
  <si>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</si>
  <si>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</si>
  <si>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</si>
  <si>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</si>
  <si>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</si>
  <si>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</si>
  <si>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</si>
  <si>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</si>
  <si>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</si>
  <si>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</si>
  <si>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</si>
  <si>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</si>
  <si>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</si>
  <si>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</si>
  <si>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</si>
  <si>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</si>
  <si>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</si>
  <si>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</si>
  <si>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</si>
  <si>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</si>
  <si>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</si>
  <si>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</si>
  <si>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</si>
  <si>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</si>
  <si>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</si>
  <si>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</si>
  <si>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</si>
  <si>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</si>
  <si>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</si>
  <si>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</si>
  <si>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</si>
  <si>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</si>
  <si>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</si>
  <si>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</si>
  <si>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</si>
  <si>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</si>
  <si>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</si>
  <si>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</si>
  <si>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</si>
  <si>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</si>
  <si>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</si>
  <si>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</si>
  <si>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</si>
  <si>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</si>
  <si>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</si>
  <si>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</si>
  <si>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</si>
  <si>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</si>
  <si>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</si>
  <si>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</si>
  <si>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</si>
  <si>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</si>
  <si>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</si>
  <si>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</si>
  <si>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</si>
  <si>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</si>
  <si>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</si>
  <si>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</si>
  <si>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</si>
  <si>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</si>
  <si>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</si>
  <si>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</si>
  <si>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</si>
  <si>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</si>
  <si>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</si>
  <si>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</si>
  <si>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</si>
  <si>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</si>
  <si>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</si>
  <si>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</si>
  <si>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</si>
  <si>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</si>
  <si>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</si>
  <si>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</si>
  <si>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</si>
  <si>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</si>
  <si>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</si>
  <si>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</si>
  <si>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</si>
  <si>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</si>
  <si>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</si>
  <si>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</si>
  <si>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</si>
  <si>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</si>
  <si>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</si>
  <si>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</si>
  <si>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</si>
  <si>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</si>
  <si>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</si>
  <si>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</si>
  <si>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</si>
  <si>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</si>
  <si>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</si>
  <si>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</si>
  <si>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</si>
  <si>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</si>
  <si>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</si>
  <si>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</si>
  <si>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</si>
  <si>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</si>
  <si>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</si>
  <si>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</si>
  <si>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</si>
  <si>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</si>
  <si>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</si>
  <si>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</si>
  <si>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</si>
  <si>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</si>
  <si>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</si>
  <si>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</si>
  <si>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</si>
  <si>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</si>
  <si>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</si>
  <si>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</si>
  <si>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</si>
  <si>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</si>
  <si>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</si>
  <si>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</si>
  <si>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</si>
  <si>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</si>
  <si>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</si>
  <si>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</si>
  <si>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</si>
  <si>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</si>
  <si>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</si>
  <si>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</si>
  <si>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</si>
  <si>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</si>
  <si>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</si>
  <si>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</si>
  <si>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</si>
  <si>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</si>
  <si>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</si>
  <si>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</si>
  <si>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</si>
  <si>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</si>
  <si>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</si>
  <si>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</si>
  <si>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</si>
  <si>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</si>
  <si>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</si>
  <si>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</si>
  <si>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</si>
  <si>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</si>
  <si>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</si>
  <si>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</si>
  <si>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</si>
  <si>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</si>
  <si>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</si>
  <si>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</si>
  <si>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</si>
  <si>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</si>
  <si>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</si>
  <si>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</si>
  <si>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</si>
  <si>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</si>
  <si>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</si>
  <si>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</si>
  <si>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</si>
  <si>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</si>
  <si>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</si>
  <si>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</si>
  <si>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</si>
  <si>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</si>
  <si>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</si>
  <si>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</si>
  <si>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</si>
  <si>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</si>
  <si>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</si>
  <si>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</si>
  <si>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</si>
  <si>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</si>
  <si>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</si>
  <si>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</si>
  <si>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</si>
  <si>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</si>
  <si>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</si>
  <si>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</si>
  <si>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</si>
  <si>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</si>
  <si>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</si>
  <si>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</si>
  <si>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</si>
  <si>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</si>
  <si>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</si>
  <si>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</si>
  <si>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</si>
  <si>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</si>
  <si>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</si>
  <si>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</si>
  <si>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</si>
  <si>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</si>
  <si>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</si>
  <si>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</si>
  <si>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</si>
  <si>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</si>
  <si>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</si>
  <si>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</si>
  <si>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</si>
  <si>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</si>
  <si>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</si>
  <si>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</si>
  <si>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</si>
  <si>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</si>
  <si>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</si>
  <si>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</si>
  <si>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</si>
  <si>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</si>
  <si>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</si>
  <si>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</si>
  <si>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</si>
  <si>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</si>
  <si>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</si>
  <si>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</si>
  <si>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</si>
  <si>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</si>
  <si>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</si>
  <si>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</si>
  <si>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</si>
  <si>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</si>
  <si>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</si>
  <si>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</si>
  <si>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</si>
  <si>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</si>
  <si>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</si>
  <si>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</si>
  <si>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</si>
  <si>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</si>
  <si>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</si>
  <si>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</si>
  <si>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</si>
  <si>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</si>
  <si>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</si>
  <si>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</si>
  <si>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</si>
  <si>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</si>
  <si>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</si>
  <si>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</si>
  <si>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</si>
  <si>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</si>
  <si>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</si>
  <si>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</si>
  <si>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</si>
  <si>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</si>
  <si>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</si>
  <si>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</si>
  <si>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</si>
  <si>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</si>
  <si>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</si>
  <si>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</si>
  <si>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</si>
  <si>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</si>
  <si>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</si>
  <si>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</si>
  <si>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</si>
  <si>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</si>
  <si>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</si>
  <si>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</si>
  <si>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</si>
  <si>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</si>
  <si>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</si>
  <si>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</si>
  <si>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</si>
  <si>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</si>
  <si>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</si>
  <si>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</si>
  <si>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</si>
  <si>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</si>
  <si>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</si>
  <si>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</si>
  <si>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</si>
  <si>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</si>
  <si>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</si>
  <si>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</si>
  <si>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</si>
  <si>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</si>
  <si>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</si>
  <si>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</si>
  <si>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</si>
  <si>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</si>
  <si>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</si>
  <si>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</si>
  <si>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</si>
  <si>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</si>
  <si>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</si>
  <si>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</si>
  <si>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</si>
  <si>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</si>
  <si>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</si>
  <si>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</si>
  <si>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</si>
  <si>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</si>
  <si>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</si>
  <si>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</si>
  <si>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</si>
  <si>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</si>
  <si>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</si>
  <si>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</si>
  <si>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</si>
  <si>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</si>
  <si>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</si>
  <si>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</si>
  <si>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</si>
  <si>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</si>
  <si>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</si>
  <si>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</si>
  <si>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</si>
  <si>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</si>
  <si>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</si>
  <si>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</si>
  <si>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</si>
  <si>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</si>
  <si>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</si>
  <si>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</si>
  <si>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</si>
  <si>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</si>
  <si>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</si>
  <si>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</si>
  <si>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</si>
  <si>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</si>
  <si>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</si>
  <si>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</si>
  <si>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</si>
  <si>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</si>
  <si>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</si>
  <si>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</si>
  <si>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</si>
  <si>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</si>
  <si>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</si>
  <si>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</si>
  <si>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</si>
  <si>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</si>
  <si>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</si>
  <si>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</si>
  <si>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</si>
  <si>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</si>
  <si>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</si>
  <si>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</si>
  <si>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</si>
  <si>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</si>
  <si>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</si>
  <si>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</si>
  <si>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</si>
  <si>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</si>
  <si>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</si>
  <si>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</si>
  <si>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</si>
  <si>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</si>
  <si>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</si>
  <si>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</si>
  <si>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</si>
  <si>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</si>
  <si>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</si>
  <si>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</si>
  <si>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</si>
  <si>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</si>
  <si>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</si>
  <si>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</si>
  <si>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</si>
  <si>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</si>
  <si>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</si>
  <si>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</si>
  <si>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</si>
  <si>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</si>
  <si>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</si>
  <si>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</si>
  <si>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</si>
  <si>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</si>
  <si>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</si>
  <si>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</si>
  <si>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</si>
  <si>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</si>
  <si>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</si>
  <si>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</si>
  <si>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</si>
  <si>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</si>
  <si>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</si>
  <si>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</si>
  <si>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</si>
  <si>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</si>
  <si>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</si>
  <si>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</si>
  <si>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</si>
  <si>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</si>
  <si>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</si>
  <si>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</si>
  <si>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</si>
  <si>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</si>
  <si>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</si>
  <si>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</si>
  <si>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</si>
  <si>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</si>
  <si>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</si>
  <si>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</si>
  <si>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</si>
  <si>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</si>
  <si>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</si>
  <si>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</si>
  <si>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</si>
  <si>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</si>
  <si>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</si>
  <si>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</si>
  <si>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</si>
  <si>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</si>
  <si>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</si>
  <si>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</si>
  <si>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</si>
  <si>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</si>
  <si>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</si>
  <si>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</si>
  <si>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</si>
  <si>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</si>
  <si>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</si>
  <si>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</si>
  <si>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</si>
  <si>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</si>
  <si>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</si>
  <si>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</si>
  <si>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</si>
  <si>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</si>
  <si>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</si>
  <si>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</si>
  <si>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</si>
  <si>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</si>
  <si>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</si>
  <si>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</si>
  <si>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</si>
  <si>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</si>
  <si>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</si>
  <si>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</si>
  <si>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</si>
  <si>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</si>
  <si>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</si>
  <si>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</si>
  <si>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</si>
  <si>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</si>
  <si>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</si>
  <si>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</si>
  <si>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</si>
  <si>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</si>
  <si>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</si>
  <si>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</si>
  <si>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</si>
  <si>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</si>
  <si>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</si>
  <si>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</si>
  <si>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</si>
  <si>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</si>
  <si>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</si>
  <si>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</si>
  <si>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</si>
  <si>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</si>
  <si>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</si>
  <si>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</si>
  <si>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</si>
  <si>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</si>
  <si>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</si>
  <si>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</si>
  <si>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</si>
  <si>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</si>
  <si>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</si>
  <si>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</si>
  <si>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</si>
  <si>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</si>
  <si>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</si>
  <si>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</si>
  <si>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</si>
  <si>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</si>
  <si>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</si>
  <si>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</si>
  <si>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</si>
  <si>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</si>
  <si>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</si>
  <si>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</si>
  <si>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</si>
  <si>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</si>
  <si>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</si>
  <si>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</si>
  <si>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</si>
  <si>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</si>
  <si>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</si>
  <si>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</si>
  <si>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</si>
  <si>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</si>
  <si>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</si>
  <si>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</si>
  <si>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</si>
  <si>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</si>
  <si>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</si>
  <si>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</si>
  <si>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</si>
  <si>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</si>
  <si>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</si>
  <si>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</si>
  <si>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</si>
  <si>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</si>
  <si>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</si>
  <si>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</si>
  <si>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</si>
  <si>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</si>
  <si>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</si>
  <si>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</si>
  <si>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</si>
  <si>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</si>
  <si>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</si>
  <si>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</si>
  <si>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</si>
  <si>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</si>
  <si>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</si>
  <si>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</si>
  <si>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</si>
  <si>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</si>
  <si>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</si>
  <si>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</si>
  <si>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</si>
  <si>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</si>
  <si>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</si>
  <si>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</si>
  <si>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</si>
  <si>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</si>
  <si>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</si>
  <si>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</si>
  <si>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</si>
  <si>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</si>
  <si>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</si>
  <si>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</si>
  <si>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</si>
  <si>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</si>
  <si>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</si>
  <si>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</si>
  <si>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</si>
  <si>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</si>
  <si>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</si>
  <si>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</si>
  <si>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</si>
  <si>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</si>
  <si>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</si>
  <si>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</si>
  <si>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</si>
  <si>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</si>
  <si>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</si>
  <si>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</si>
  <si>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</si>
  <si>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</si>
  <si>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</si>
  <si>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</si>
  <si>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</si>
  <si>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</si>
  <si>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</si>
  <si>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</si>
  <si>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</si>
  <si>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</si>
  <si>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</si>
  <si>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</si>
  <si>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</si>
  <si>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</si>
  <si>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</si>
  <si>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</si>
  <si>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</si>
  <si>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</si>
  <si>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</si>
  <si>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</si>
  <si>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</si>
  <si>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</si>
  <si>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</si>
  <si>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</si>
  <si>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</si>
  <si>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</si>
  <si>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</si>
  <si>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</si>
  <si>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</si>
  <si>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</si>
  <si>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</si>
  <si>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</si>
  <si>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</si>
  <si>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</si>
  <si>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</si>
  <si>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</si>
  <si>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</si>
  <si>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</si>
  <si>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</si>
  <si>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</si>
  <si>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</si>
  <si>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</si>
  <si>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</si>
  <si>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</si>
  <si>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</si>
  <si>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</si>
  <si>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</si>
  <si>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</si>
  <si>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</si>
  <si>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</si>
  <si>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</si>
  <si>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</si>
  <si>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</si>
  <si>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</si>
  <si>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</si>
  <si>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</si>
  <si>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</si>
  <si>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</si>
  <si>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</si>
  <si>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</si>
  <si>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</si>
  <si>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</si>
  <si>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</si>
  <si>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</si>
  <si>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</si>
  <si>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</si>
  <si>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</si>
  <si>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</si>
  <si>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</si>
  <si>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</si>
  <si>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</si>
  <si>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</si>
  <si>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</si>
  <si>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</si>
  <si>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</si>
  <si>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</si>
  <si>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</si>
  <si>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</si>
  <si>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</si>
  <si>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</si>
  <si>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</si>
  <si>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</si>
  <si>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</si>
  <si>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</si>
  <si>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</si>
  <si>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</si>
  <si>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</si>
  <si>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</si>
  <si>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</si>
  <si>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</si>
  <si>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</si>
  <si>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</si>
  <si>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</si>
  <si>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</si>
  <si>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</si>
  <si>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</si>
  <si>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</si>
  <si>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</si>
  <si>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</si>
  <si>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</si>
  <si>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</si>
  <si>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</si>
  <si>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</si>
  <si>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</si>
  <si>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</si>
  <si>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</si>
  <si>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</si>
  <si>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</si>
  <si>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</si>
  <si>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</si>
  <si>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</si>
  <si>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</si>
  <si>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</si>
  <si>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</si>
  <si>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</si>
  <si>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</si>
  <si>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</si>
  <si>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</si>
  <si>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</si>
  <si>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</si>
  <si>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</si>
  <si>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</si>
  <si>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</si>
  <si>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</si>
  <si>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</si>
  <si>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</si>
  <si>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</si>
  <si>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</si>
  <si>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</si>
  <si>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</si>
  <si>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</si>
  <si>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</si>
  <si>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</si>
  <si>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</si>
  <si>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</si>
  <si>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</si>
  <si>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</si>
  <si>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</si>
  <si>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</si>
  <si>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</si>
  <si>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</si>
  <si>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</si>
  <si>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</si>
  <si>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</si>
  <si>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</si>
  <si>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</si>
  <si>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</si>
  <si>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</si>
  <si>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</si>
  <si>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</si>
  <si>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</si>
  <si>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</si>
  <si>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</si>
  <si>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</si>
  <si>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</si>
  <si>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</si>
  <si>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</si>
  <si>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</si>
  <si>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</si>
  <si>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</si>
  <si>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</si>
  <si>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</si>
  <si>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</si>
  <si>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</si>
  <si>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</si>
  <si>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</si>
  <si>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</si>
  <si>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</si>
  <si>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</si>
  <si>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</si>
  <si>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</si>
  <si>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</si>
  <si>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</si>
  <si>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</si>
  <si>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</si>
  <si>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</si>
  <si>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</si>
  <si>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</si>
  <si>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</si>
  <si>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</si>
  <si>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</si>
  <si>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</si>
  <si>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</si>
  <si>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</si>
  <si>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</si>
  <si>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</si>
  <si>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</si>
  <si>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</si>
  <si>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</si>
  <si>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</si>
  <si>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</si>
  <si>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</si>
  <si>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</si>
  <si>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</si>
  <si>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</si>
  <si>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</si>
  <si>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</si>
  <si>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</si>
  <si>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</si>
  <si>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</si>
  <si>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</si>
  <si>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</si>
  <si>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</si>
  <si>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</si>
  <si>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</si>
  <si>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</si>
  <si>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</si>
  <si>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</si>
  <si>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</si>
  <si>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</si>
  <si>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</si>
  <si>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</si>
  <si>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</si>
  <si>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</si>
  <si>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</si>
  <si>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</si>
  <si>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</si>
  <si>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</si>
  <si>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</si>
  <si>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</si>
  <si>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</si>
  <si>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</si>
  <si>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</si>
  <si>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</si>
  <si>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</si>
  <si>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</si>
  <si>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</si>
  <si>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</si>
  <si>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</si>
  <si>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</si>
  <si>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</si>
  <si>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</si>
  <si>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</si>
  <si>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</si>
  <si>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</si>
  <si>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</si>
  <si>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</si>
  <si>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</si>
  <si>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</si>
  <si>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</si>
  <si>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</si>
  <si>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</si>
  <si>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</si>
  <si>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</si>
  <si>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</si>
  <si>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</si>
  <si>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</si>
  <si>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</si>
  <si>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</si>
  <si>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</si>
  <si>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</si>
  <si>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</si>
  <si>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</si>
  <si>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</si>
  <si>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</si>
  <si>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</si>
  <si>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</si>
  <si>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</si>
  <si>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</si>
  <si>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</si>
  <si>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</si>
  <si>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</si>
  <si>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</si>
  <si>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</si>
  <si>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</si>
  <si>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</si>
  <si>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</si>
  <si>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</si>
  <si>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</si>
  <si>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</si>
  <si>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</si>
  <si>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</si>
  <si>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</si>
  <si>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</si>
  <si>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</si>
  <si>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</si>
  <si>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</si>
  <si>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</si>
  <si>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</si>
  <si>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</si>
  <si>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</si>
  <si>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</si>
  <si>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</si>
  <si>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</si>
  <si>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</si>
  <si>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</si>
  <si>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</si>
  <si>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</si>
  <si>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</si>
  <si>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</si>
  <si>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</si>
  <si>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</si>
  <si>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</si>
  <si>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</si>
  <si>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</si>
  <si>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</si>
  <si>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</si>
  <si>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</si>
  <si>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</si>
  <si>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</si>
  <si>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</si>
  <si>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</si>
  <si>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</si>
  <si>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</si>
  <si>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</si>
  <si>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</si>
  <si>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</si>
  <si>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</si>
  <si>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</si>
  <si>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</si>
  <si>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</si>
  <si>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</si>
  <si>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</si>
  <si>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</si>
  <si>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</si>
  <si>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</si>
  <si>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</si>
  <si>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</si>
  <si>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</si>
  <si>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</si>
  <si>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</si>
  <si>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</si>
  <si>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</si>
  <si>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</si>
  <si>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</si>
  <si>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</si>
  <si>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</si>
  <si>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</si>
  <si>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</si>
  <si>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</si>
  <si>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</si>
  <si>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</si>
  <si>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</si>
  <si>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</si>
  <si>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</si>
  <si>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</si>
  <si>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</si>
  <si>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</si>
  <si>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</si>
  <si>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</si>
  <si>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</si>
  <si>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</si>
  <si>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</si>
  <si>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</si>
  <si>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</si>
  <si>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</si>
  <si>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</si>
  <si>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</si>
  <si>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</si>
  <si>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</si>
  <si>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</si>
  <si>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</si>
  <si>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</si>
  <si>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</si>
  <si>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</si>
  <si>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</si>
  <si>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</si>
  <si>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</si>
  <si>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</si>
  <si>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</si>
  <si>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</si>
  <si>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</si>
  <si>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</si>
  <si>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</si>
  <si>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</si>
  <si>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</si>
  <si>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</si>
  <si>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</si>
  <si>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</si>
  <si>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</si>
  <si>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</si>
  <si>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</si>
  <si>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</si>
  <si>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</si>
  <si>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</si>
  <si>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</si>
  <si>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</si>
  <si>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</si>
  <si>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</si>
  <si>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</si>
  <si>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</si>
  <si>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</si>
  <si>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</si>
  <si>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</si>
  <si>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</si>
  <si>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</si>
  <si>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</si>
  <si>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</si>
  <si>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</si>
  <si>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</si>
  <si>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</si>
  <si>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</si>
  <si>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</si>
  <si>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</si>
  <si>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</si>
  <si>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</si>
  <si>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</si>
  <si>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</si>
  <si>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</si>
  <si>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</si>
  <si>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</si>
  <si>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</si>
  <si>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</si>
  <si>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</si>
  <si>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</si>
  <si>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</si>
  <si>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</si>
  <si>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</si>
  <si>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</si>
  <si>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</si>
  <si>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</si>
  <si>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</si>
  <si>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</si>
  <si>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</si>
  <si>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</si>
  <si>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</si>
  <si>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</si>
  <si>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</si>
  <si>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</si>
  <si>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</si>
  <si>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</si>
  <si>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</si>
  <si>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</si>
  <si>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</si>
  <si>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</si>
  <si>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</si>
  <si>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</si>
  <si>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</si>
  <si>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</si>
  <si>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</si>
  <si>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</si>
  <si>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</si>
  <si>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</si>
  <si>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</si>
  <si>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</si>
  <si>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</si>
  <si>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</si>
  <si>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</si>
  <si>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</si>
  <si>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</si>
  <si>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</si>
  <si>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</si>
  <si>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</si>
  <si>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</si>
  <si>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</si>
  <si>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</si>
  <si>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</si>
  <si>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</si>
  <si>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</si>
  <si>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</si>
  <si>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</si>
  <si>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</si>
  <si>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</si>
  <si>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</si>
  <si>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</si>
  <si>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</si>
  <si>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</si>
  <si>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</si>
  <si>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</si>
  <si>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</si>
  <si>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</si>
  <si>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</si>
  <si>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</si>
  <si>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</si>
  <si>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</si>
  <si>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</si>
  <si>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</si>
  <si>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</si>
  <si>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</si>
  <si>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</si>
  <si>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</si>
  <si>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</si>
  <si>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</si>
  <si>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</si>
  <si>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</si>
  <si>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</si>
  <si>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</si>
  <si>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</si>
  <si>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</si>
  <si>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</si>
  <si>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</si>
  <si>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</si>
  <si>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</si>
  <si>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</si>
  <si>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</si>
  <si>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</si>
  <si>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</si>
  <si>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</si>
  <si>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</si>
  <si>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</si>
  <si>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</si>
  <si>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</si>
  <si>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</si>
  <si>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</si>
  <si>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</si>
  <si>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</si>
  <si>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</si>
  <si>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</si>
  <si>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</si>
  <si>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</si>
  <si>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</si>
  <si>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</si>
  <si>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</si>
  <si>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</si>
  <si>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</si>
  <si>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</si>
  <si>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</si>
  <si>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</si>
  <si>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</si>
  <si>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</si>
  <si>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</si>
  <si>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</si>
  <si>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</si>
  <si>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</si>
  <si>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</si>
  <si>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</si>
  <si>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</si>
  <si>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</si>
  <si>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</si>
  <si>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</si>
  <si>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</si>
  <si>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</si>
  <si>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</si>
  <si>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</si>
  <si>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</si>
  <si>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</si>
  <si>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</si>
  <si>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</si>
  <si>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</si>
  <si>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</si>
  <si>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</si>
  <si>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</si>
  <si>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</si>
  <si>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</si>
  <si>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</si>
  <si>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</si>
  <si>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</si>
  <si>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</si>
  <si>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</si>
  <si>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</si>
  <si>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</si>
  <si>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</si>
  <si>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</si>
  <si>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</si>
  <si>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</si>
  <si>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</si>
  <si>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</si>
  <si>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</si>
  <si>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</si>
  <si>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</si>
  <si>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</si>
  <si>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</si>
  <si>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</si>
  <si>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</si>
  <si>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</si>
  <si>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</si>
  <si>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</si>
  <si>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</si>
  <si>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</si>
  <si>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</si>
  <si>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</si>
  <si>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</si>
  <si>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</si>
  <si>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</si>
  <si>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</si>
  <si>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</si>
  <si>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</si>
  <si>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</si>
  <si>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</si>
  <si>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</si>
  <si>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</si>
  <si>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</si>
  <si>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</si>
  <si>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</si>
  <si>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</si>
  <si>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</si>
  <si>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</si>
  <si>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</si>
  <si>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</si>
  <si>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</si>
  <si>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</si>
  <si>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</si>
  <si>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</si>
  <si>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</si>
  <si>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</si>
  <si>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</si>
  <si>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</si>
  <si>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</si>
  <si>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</si>
  <si>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</si>
  <si>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</si>
  <si>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</si>
  <si>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</si>
  <si>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</si>
  <si>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</si>
  <si>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</si>
  <si>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</si>
  <si>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</si>
  <si>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</si>
  <si>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</si>
  <si>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</si>
  <si>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</si>
  <si>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</si>
  <si>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</si>
  <si>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</si>
  <si>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</si>
  <si>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</si>
  <si>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</si>
  <si>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</si>
  <si>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</si>
  <si>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</si>
  <si>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</si>
  <si>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</si>
  <si>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</si>
  <si>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</si>
  <si>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</si>
  <si>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</si>
  <si>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</si>
  <si>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</si>
  <si>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</si>
  <si>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</si>
  <si>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</si>
  <si>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</si>
  <si>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</si>
  <si>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</si>
  <si>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</si>
  <si>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</si>
  <si>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</si>
  <si>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</si>
  <si>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</si>
  <si>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</si>
  <si>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</si>
  <si>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</si>
  <si>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</si>
  <si>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</si>
  <si>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</si>
  <si>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</si>
  <si>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</si>
  <si>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</si>
  <si>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</si>
  <si>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</si>
  <si>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</si>
  <si>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</si>
  <si>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</si>
  <si>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</si>
  <si>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</si>
  <si>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</si>
  <si>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</si>
  <si>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</si>
  <si>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</si>
  <si>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</si>
  <si>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</si>
  <si>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</si>
  <si>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</si>
  <si>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</si>
  <si>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</si>
  <si>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</si>
  <si>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</si>
  <si>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</si>
  <si>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</si>
  <si>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</si>
  <si>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</si>
  <si>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</si>
  <si>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</si>
  <si>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</si>
  <si>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</si>
  <si>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</si>
  <si>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</si>
  <si>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</si>
  <si>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</si>
  <si>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</si>
  <si>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</si>
  <si>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</si>
  <si>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</si>
  <si>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</si>
  <si>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</si>
  <si>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</si>
  <si>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</si>
  <si>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</si>
  <si>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</si>
  <si>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</si>
  <si>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</si>
  <si>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</si>
  <si>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</si>
  <si>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</si>
  <si>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</si>
  <si>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</si>
  <si>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</si>
  <si>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</si>
  <si>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</si>
  <si>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</si>
  <si>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</si>
  <si>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</si>
  <si>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</si>
  <si>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</si>
  <si>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</si>
  <si>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</si>
  <si>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</si>
  <si>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</si>
  <si>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</si>
  <si>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</si>
  <si>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</si>
  <si>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</si>
  <si>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</si>
  <si>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</si>
  <si>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</si>
  <si>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</si>
  <si>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</si>
  <si>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</si>
  <si>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</si>
  <si>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</si>
  <si>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</si>
  <si>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</si>
  <si>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</si>
  <si>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</si>
  <si>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</si>
  <si>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</si>
  <si>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</si>
  <si>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</si>
  <si>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</si>
  <si>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</si>
  <si>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</si>
  <si>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</si>
  <si>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</si>
  <si>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</si>
  <si>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</si>
  <si>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</si>
  <si>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</si>
  <si>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</si>
  <si>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</si>
  <si>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</si>
  <si>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</si>
  <si>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</si>
  <si>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</si>
  <si>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</si>
  <si>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</si>
  <si>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</si>
  <si>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</si>
  <si>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</si>
  <si>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</si>
  <si>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</si>
  <si>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</si>
  <si>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</si>
  <si>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</si>
  <si>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</si>
  <si>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</si>
  <si>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</si>
  <si>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</si>
  <si>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</si>
  <si>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</si>
  <si>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</si>
  <si>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</si>
  <si>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</si>
  <si>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</si>
  <si>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</si>
  <si>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</si>
  <si>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</si>
  <si>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</si>
  <si>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</si>
  <si>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</si>
  <si>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</si>
  <si>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</si>
  <si>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</si>
  <si>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</si>
  <si>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</si>
  <si>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</si>
  <si>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</si>
  <si>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</si>
  <si>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</si>
  <si>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</si>
  <si>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</si>
  <si>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</si>
  <si>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</si>
  <si>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</si>
  <si>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</si>
  <si>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</si>
  <si>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</si>
  <si>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</si>
  <si>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</si>
  <si>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</si>
  <si>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</si>
  <si>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</si>
  <si>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</si>
  <si>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</si>
  <si>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</si>
  <si>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</si>
  <si>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</si>
  <si>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</si>
  <si>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</si>
  <si>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</si>
  <si>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</si>
  <si>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</si>
  <si>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</si>
  <si>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</si>
  <si>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</si>
  <si>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</si>
  <si>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</si>
  <si>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</si>
  <si>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</si>
  <si>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</si>
  <si>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</si>
  <si>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</si>
  <si>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</si>
  <si>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</si>
  <si>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</si>
  <si>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</si>
  <si>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</si>
  <si>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</si>
  <si>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</si>
  <si>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</si>
  <si>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</si>
  <si>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</si>
  <si>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</si>
  <si>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</si>
  <si>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</si>
  <si>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</si>
  <si>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</si>
  <si>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</si>
  <si>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</si>
  <si>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</si>
  <si>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</si>
  <si>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</si>
  <si>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</si>
  <si>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</si>
  <si>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</si>
  <si>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</si>
  <si>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</si>
  <si>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</si>
  <si>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</si>
  <si>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</si>
  <si>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</si>
  <si>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</si>
  <si>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</si>
  <si>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</si>
  <si>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</si>
  <si>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</si>
  <si>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</si>
  <si>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</si>
  <si>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</si>
  <si>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</si>
  <si>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</si>
  <si>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</si>
  <si>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</si>
  <si>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</si>
  <si>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</si>
  <si>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</si>
  <si>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</si>
  <si>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</si>
  <si>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</si>
  <si>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</si>
  <si>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</si>
  <si>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</si>
  <si>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</si>
  <si>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</si>
  <si>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</si>
  <si>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</si>
  <si>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</si>
  <si>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</si>
  <si>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</si>
  <si>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</si>
  <si>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</si>
  <si>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</si>
  <si>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</si>
  <si>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</si>
  <si>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</si>
  <si>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</si>
  <si>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</si>
  <si>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</si>
  <si>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</si>
  <si>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</si>
  <si>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</si>
  <si>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</si>
  <si>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</si>
  <si>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</si>
  <si>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</si>
  <si>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</si>
  <si>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</si>
  <si>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</si>
  <si>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</si>
  <si>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</si>
  <si>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</si>
  <si>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</si>
  <si>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</si>
  <si>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</si>
  <si>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</si>
  <si>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</si>
  <si>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</si>
  <si>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</si>
  <si>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</si>
  <si>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</si>
  <si>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</si>
  <si>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</si>
  <si>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</si>
  <si>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</si>
  <si>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</si>
  <si>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</si>
  <si>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</si>
  <si>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</si>
  <si>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</si>
  <si>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</si>
  <si>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</si>
  <si>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</si>
  <si>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</si>
  <si>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</si>
  <si>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</si>
  <si>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</si>
  <si>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</si>
  <si>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</si>
  <si>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</si>
  <si>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</si>
  <si>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</si>
  <si>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</si>
  <si>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</si>
  <si>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</si>
  <si>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</si>
  <si>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</si>
  <si>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</si>
  <si>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</si>
  <si>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</si>
  <si>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</si>
  <si>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</si>
  <si>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</si>
  <si>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</si>
  <si>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</si>
  <si>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</si>
  <si>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</si>
  <si>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</si>
  <si>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</si>
  <si>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</si>
  <si>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</si>
  <si>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</si>
  <si>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</si>
  <si>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</si>
  <si>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</si>
  <si>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</si>
  <si>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</si>
  <si>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</si>
  <si>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</si>
  <si>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</si>
  <si>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</si>
  <si>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</si>
  <si>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</si>
  <si>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</si>
  <si>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</si>
  <si>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</si>
  <si>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</si>
  <si>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</si>
  <si>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</si>
  <si>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</si>
  <si>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</si>
  <si>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</si>
  <si>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</si>
  <si>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</si>
  <si>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</si>
  <si>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</si>
  <si>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</si>
  <si>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</si>
  <si>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</si>
  <si>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</si>
  <si>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</si>
  <si>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</si>
  <si>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</si>
  <si>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</si>
  <si>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</si>
  <si>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</si>
  <si>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</si>
  <si>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</si>
  <si>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</si>
  <si>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</si>
  <si>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</si>
  <si>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</si>
  <si>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</si>
  <si>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</si>
  <si>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</si>
  <si>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</si>
  <si>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</si>
  <si>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</si>
  <si>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</si>
  <si>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</si>
  <si>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</si>
  <si>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</si>
  <si>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</si>
  <si>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</si>
  <si>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</si>
  <si>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</si>
  <si>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</si>
  <si>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</si>
  <si>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</si>
  <si>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</si>
  <si>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</si>
  <si>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</si>
  <si>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</si>
  <si>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</si>
  <si>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</si>
  <si>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</si>
  <si>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</si>
  <si>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</si>
  <si>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</si>
  <si>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</si>
  <si>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</si>
  <si>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</si>
  <si>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</si>
  <si>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</si>
  <si>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</si>
  <si>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</si>
  <si>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</si>
  <si>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</si>
  <si>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</si>
  <si>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</si>
  <si>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</si>
  <si>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</si>
  <si>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</si>
  <si>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</si>
  <si>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</si>
  <si>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</si>
  <si>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</si>
  <si>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</si>
  <si>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</si>
  <si>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</si>
  <si>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</si>
  <si>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</si>
  <si>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</si>
  <si>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</si>
  <si>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</si>
  <si>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</si>
  <si>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</si>
  <si>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</si>
  <si>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</si>
  <si>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</si>
  <si>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</si>
  <si>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</si>
  <si>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</si>
  <si>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</si>
  <si>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</si>
  <si>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</si>
  <si>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</si>
  <si>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</si>
  <si>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</si>
  <si>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</si>
  <si>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</si>
  <si>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</si>
  <si>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</si>
  <si>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</si>
  <si>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</si>
  <si>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</si>
  <si>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</si>
  <si>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</si>
  <si>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</si>
  <si>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</si>
  <si>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</si>
  <si>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</si>
  <si>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</si>
  <si>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</si>
  <si>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</si>
  <si>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</si>
  <si>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</si>
  <si>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</si>
  <si>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</si>
  <si>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</si>
  <si>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</si>
  <si>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</si>
  <si>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</si>
  <si>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</si>
  <si>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</si>
  <si>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</si>
  <si>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</si>
  <si>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</si>
  <si>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</si>
  <si>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</si>
  <si>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</si>
  <si>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</si>
  <si>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</si>
  <si>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</si>
  <si>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</si>
  <si>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</si>
  <si>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</si>
  <si>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</si>
  <si>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</si>
  <si>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</si>
  <si>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</si>
  <si>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</si>
  <si>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</si>
  <si>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</si>
  <si>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</si>
  <si>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</si>
  <si>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</si>
  <si>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</si>
  <si>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</si>
  <si>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</si>
  <si>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</si>
  <si>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</si>
  <si>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</si>
  <si>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</si>
  <si>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</si>
  <si>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</si>
  <si>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</si>
  <si>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</si>
  <si>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</si>
  <si>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</si>
  <si>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</si>
  <si>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</si>
  <si>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</si>
  <si>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</si>
  <si>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</si>
  <si>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</si>
  <si>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</si>
  <si>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</si>
  <si>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</si>
  <si>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</si>
  <si>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</si>
  <si>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</si>
  <si>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</si>
  <si>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</si>
  <si>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</si>
  <si>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</si>
  <si>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</si>
  <si>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</si>
  <si>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</si>
  <si>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</si>
  <si>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</si>
  <si>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</si>
  <si>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</si>
  <si>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</si>
  <si>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</si>
  <si>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</si>
  <si>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</si>
  <si>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</si>
  <si>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</si>
  <si>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</si>
  <si>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</si>
  <si>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</si>
  <si>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</si>
  <si>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</si>
  <si>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</si>
  <si>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</si>
  <si>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</si>
  <si>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</si>
  <si>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</si>
  <si>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</si>
  <si>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</si>
  <si>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</si>
  <si>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</si>
  <si>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</si>
  <si>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</si>
  <si>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</si>
  <si>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</si>
  <si>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</si>
  <si>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</si>
  <si>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</si>
  <si>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</si>
  <si>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</si>
  <si>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</si>
  <si>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</si>
  <si>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</si>
  <si>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</si>
  <si>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</si>
  <si>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</si>
  <si>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</si>
  <si>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</si>
  <si>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</si>
  <si>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</si>
  <si>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</si>
  <si>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</si>
  <si>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</si>
  <si>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</si>
  <si>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</si>
  <si>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</si>
  <si>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</si>
  <si>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</si>
  <si>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</si>
  <si>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</si>
  <si>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</si>
  <si>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</si>
  <si>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</si>
  <si>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</si>
  <si>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</si>
  <si>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</si>
  <si>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</si>
  <si>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</si>
  <si>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</si>
  <si>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</si>
  <si>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</si>
  <si>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</si>
  <si>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</si>
  <si>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</si>
  <si>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</si>
  <si>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</si>
  <si>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</si>
  <si>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</si>
  <si>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</si>
  <si>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</si>
  <si>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</si>
  <si>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</si>
  <si>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</si>
  <si>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</si>
  <si>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</si>
  <si>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</si>
  <si>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</si>
  <si>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</si>
  <si>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</si>
  <si>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</si>
  <si>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</si>
  <si>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</si>
  <si>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</si>
  <si>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</si>
  <si>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</si>
  <si>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</si>
  <si>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</si>
  <si>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</si>
  <si>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</si>
  <si>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</si>
  <si>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</si>
  <si>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</si>
  <si>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</si>
  <si>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</si>
  <si>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</si>
  <si>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</si>
  <si>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</si>
  <si>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</si>
  <si>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</si>
  <si>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</si>
  <si>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</si>
  <si>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</si>
  <si>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</si>
  <si>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</si>
  <si>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</si>
  <si>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</si>
  <si>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</si>
  <si>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</si>
  <si>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</si>
  <si>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</si>
  <si>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</si>
  <si>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</si>
  <si>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</si>
  <si>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</si>
  <si>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</si>
  <si>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</si>
  <si>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</si>
  <si>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</si>
  <si>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</si>
  <si>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</si>
  <si>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</si>
  <si>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</si>
  <si>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</si>
  <si>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</si>
  <si>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</si>
  <si>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</si>
  <si>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</si>
  <si>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</si>
  <si>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</si>
  <si>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</si>
  <si>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</si>
  <si>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</si>
  <si>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</si>
  <si>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</si>
  <si>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</si>
  <si>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</si>
  <si>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</si>
  <si>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</si>
  <si>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</si>
  <si>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</si>
  <si>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</si>
  <si>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</si>
  <si>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</si>
  <si>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</si>
  <si>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</si>
  <si>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</si>
  <si>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</si>
  <si>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</si>
  <si>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</si>
  <si>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</si>
  <si>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</si>
  <si>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</si>
  <si>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</si>
  <si>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</si>
  <si>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</si>
  <si>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</si>
  <si>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</si>
  <si>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</si>
  <si>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</si>
  <si>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</si>
  <si>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</si>
  <si>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</si>
  <si>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</si>
  <si>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</si>
  <si>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</si>
  <si>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</si>
  <si>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</si>
  <si>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</si>
  <si>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</si>
  <si>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</si>
  <si>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</si>
  <si>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</si>
  <si>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</si>
  <si>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</si>
  <si>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</si>
  <si>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</si>
  <si>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</si>
  <si>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</si>
  <si>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</si>
  <si>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</si>
  <si>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</si>
  <si>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</si>
  <si>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</si>
  <si>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</si>
  <si>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</si>
  <si>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</si>
  <si>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</si>
  <si>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</si>
  <si>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</si>
  <si>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</si>
  <si>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</si>
  <si>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</si>
  <si>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</si>
  <si>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</si>
  <si>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</si>
  <si>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</si>
  <si>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</si>
  <si>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</si>
  <si>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</si>
  <si>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</si>
  <si>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</si>
  <si>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</si>
  <si>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</si>
  <si>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</si>
  <si>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</si>
  <si>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</si>
  <si>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</si>
  <si>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</si>
  <si>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</si>
  <si>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</si>
  <si>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</si>
  <si>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</si>
  <si>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</si>
  <si>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</si>
  <si>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</si>
  <si>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</si>
  <si>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</si>
  <si>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</si>
  <si>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</si>
  <si>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</si>
  <si>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</si>
  <si>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</si>
  <si>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</si>
  <si>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</si>
  <si>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</si>
  <si>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</si>
  <si>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</si>
  <si>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</si>
  <si>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</si>
  <si>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</si>
  <si>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</si>
  <si>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</si>
  <si>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</si>
  <si>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</si>
  <si>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</si>
  <si>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</si>
  <si>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</si>
  <si>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</si>
  <si>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</si>
  <si>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</si>
  <si>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</si>
  <si>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</si>
  <si>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</si>
  <si>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</si>
  <si>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</si>
  <si>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</si>
  <si>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</si>
  <si>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</si>
  <si>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</si>
  <si>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</si>
  <si>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</si>
  <si>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</si>
  <si>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</si>
  <si>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</si>
  <si>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</si>
  <si>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</si>
  <si>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</si>
  <si>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</si>
  <si>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</si>
  <si>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</si>
  <si>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</si>
  <si>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</si>
  <si>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</si>
  <si>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</si>
  <si>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</si>
  <si>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</si>
  <si>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</si>
  <si>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</si>
  <si>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</si>
  <si>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</si>
  <si>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</si>
  <si>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</si>
  <si>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</si>
  <si>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</si>
  <si>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</si>
  <si>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</si>
  <si>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</si>
  <si>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</si>
  <si>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</si>
  <si>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</si>
  <si>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</si>
  <si>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</si>
  <si>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</si>
  <si>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</si>
  <si>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</si>
  <si>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</si>
  <si>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</si>
  <si>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</si>
  <si>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</si>
  <si>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</si>
  <si>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</si>
  <si>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</si>
  <si>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</si>
  <si>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</si>
  <si>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</si>
  <si>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</si>
  <si>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</si>
  <si>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</si>
  <si>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</si>
  <si>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</si>
  <si>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</si>
  <si>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</si>
  <si>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</si>
  <si>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</si>
  <si>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</si>
  <si>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</si>
  <si>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</si>
  <si>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</si>
  <si>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</si>
  <si>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</si>
  <si>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</si>
  <si>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</si>
  <si>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</si>
  <si>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</si>
  <si>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</si>
  <si>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</si>
  <si>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</si>
  <si>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</si>
  <si>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</si>
  <si>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</si>
  <si>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</si>
  <si>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</si>
  <si>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</si>
  <si>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</si>
  <si>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</si>
  <si>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</si>
  <si>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</si>
  <si>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</si>
  <si>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</si>
  <si>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</si>
  <si>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</si>
  <si>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</si>
  <si>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</si>
  <si>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</si>
  <si>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</si>
  <si>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</si>
  <si>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</si>
  <si>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</si>
  <si>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</si>
  <si>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</si>
  <si>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</si>
  <si>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</si>
  <si>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</si>
  <si>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</si>
  <si>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</si>
  <si>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</si>
  <si>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</si>
  <si>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</si>
  <si>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</si>
  <si>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</si>
  <si>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</si>
  <si>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</si>
  <si>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</si>
  <si>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</si>
  <si>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</si>
  <si>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</si>
  <si>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</si>
  <si>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</si>
  <si>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</si>
  <si>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</si>
  <si>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</si>
  <si>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</si>
  <si>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</si>
  <si>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</si>
  <si>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</si>
  <si>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</si>
  <si>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</si>
  <si>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</si>
  <si>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</si>
  <si>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</si>
  <si>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</si>
  <si>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</si>
  <si>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</si>
  <si>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</si>
  <si>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</si>
  <si>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</si>
  <si>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</si>
  <si>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</si>
  <si>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</si>
  <si>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</si>
  <si>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</si>
  <si>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</si>
  <si>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</si>
  <si>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</si>
  <si>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</si>
  <si>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</si>
  <si>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</si>
  <si>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</si>
  <si>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</si>
  <si>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</si>
  <si>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</si>
  <si>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</si>
  <si>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</si>
  <si>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</si>
  <si>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</si>
  <si>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</si>
  <si>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</si>
  <si>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</si>
  <si>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</si>
  <si>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</si>
  <si>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</si>
  <si>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</si>
  <si>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</si>
  <si>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</si>
  <si>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</si>
  <si>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</si>
  <si>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</si>
  <si>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</si>
  <si>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</si>
  <si>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</si>
  <si>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</si>
  <si>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</si>
  <si>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</si>
  <si>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</si>
  <si>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</si>
  <si>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</si>
  <si>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</si>
  <si>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</si>
  <si>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</si>
  <si>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</si>
  <si>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</si>
  <si>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</si>
  <si>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</si>
  <si>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</si>
  <si>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</si>
  <si>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</si>
  <si>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</si>
  <si>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</si>
  <si>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</si>
  <si>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</si>
  <si>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</si>
  <si>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</si>
  <si>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</si>
  <si>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</si>
  <si>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</si>
  <si>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</si>
  <si>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</si>
  <si>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</si>
  <si>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</si>
  <si>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</si>
  <si>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</si>
  <si>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</si>
  <si>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</si>
  <si>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</si>
  <si>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</si>
  <si>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</si>
  <si>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</si>
  <si>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</si>
  <si>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</si>
  <si>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</si>
  <si>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</si>
  <si>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</si>
  <si>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</si>
  <si>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</si>
  <si>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</si>
  <si>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</si>
  <si>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</si>
  <si>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</si>
  <si>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</si>
  <si>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</si>
  <si>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</si>
  <si>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</si>
  <si>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</si>
  <si>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</si>
  <si>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</si>
  <si>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</si>
  <si>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</si>
  <si>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</si>
  <si>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</si>
  <si>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</si>
  <si>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</si>
  <si>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</si>
  <si>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</si>
  <si>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</si>
  <si>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</si>
  <si>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</si>
  <si>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</si>
  <si>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</si>
  <si>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</si>
  <si>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</si>
  <si>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</si>
  <si>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</si>
  <si>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</si>
  <si>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</si>
  <si>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</si>
  <si>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</si>
  <si>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</si>
  <si>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</si>
  <si>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</si>
  <si>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</si>
  <si>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</si>
  <si>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</si>
  <si>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</si>
  <si>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</si>
  <si>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</si>
  <si>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</si>
  <si>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</si>
  <si>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</si>
  <si>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</si>
  <si>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</si>
  <si>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</si>
  <si>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</si>
  <si>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</si>
  <si>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</si>
  <si>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</si>
  <si>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</si>
  <si>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</si>
  <si>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</si>
  <si>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</si>
  <si>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</si>
  <si>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</si>
  <si>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</si>
  <si>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</si>
  <si>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</si>
  <si>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</si>
  <si>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</si>
  <si>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</si>
  <si>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</si>
  <si>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</si>
  <si>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</si>
  <si>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</si>
  <si>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</si>
  <si>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</si>
  <si>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</si>
  <si>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</si>
  <si>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</si>
  <si>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</si>
  <si>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</si>
  <si>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</si>
  <si>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</si>
  <si>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</si>
  <si>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</si>
  <si>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</si>
  <si>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</si>
  <si>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</si>
  <si>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</si>
  <si>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</si>
  <si>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</si>
  <si>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</si>
  <si>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</si>
  <si>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</si>
  <si>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</si>
  <si>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</si>
  <si>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</si>
  <si>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</si>
  <si>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</si>
  <si>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</si>
  <si>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</si>
  <si>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</si>
  <si>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</si>
  <si>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</si>
  <si>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</si>
  <si>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</si>
  <si>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</si>
  <si>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</si>
  <si>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</si>
  <si>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</si>
  <si>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</si>
  <si>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</si>
  <si>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</si>
  <si>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</si>
  <si>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</si>
  <si>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</si>
  <si>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</si>
  <si>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</si>
  <si>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</si>
  <si>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</si>
  <si>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</si>
  <si>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</si>
  <si>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</si>
  <si>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</si>
  <si>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</si>
  <si>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</si>
  <si>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</si>
  <si>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</si>
  <si>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</si>
  <si>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</si>
  <si>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</si>
  <si>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</si>
  <si>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</si>
  <si>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</si>
  <si>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</si>
  <si>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</si>
  <si>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</si>
  <si>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</si>
  <si>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</si>
  <si>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</si>
  <si>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</si>
  <si>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</si>
  <si>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</si>
  <si>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</si>
  <si>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</si>
  <si>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</si>
  <si>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</si>
  <si>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</si>
  <si>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</si>
  <si>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</si>
  <si>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</si>
  <si>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</si>
  <si>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</si>
  <si>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</si>
  <si>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</si>
  <si>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</si>
  <si>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</si>
  <si>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</si>
  <si>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</si>
  <si>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</si>
  <si>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</si>
  <si>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</si>
  <si>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</si>
  <si>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</si>
  <si>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</si>
  <si>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</si>
  <si>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</si>
  <si>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</si>
  <si>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</si>
  <si>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</si>
  <si>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</si>
  <si>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</si>
  <si>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</si>
  <si>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</si>
  <si>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</si>
  <si>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</si>
  <si>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</si>
  <si>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</si>
  <si>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</si>
  <si>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</si>
  <si>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</si>
  <si>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</si>
  <si>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</si>
  <si>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</si>
  <si>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</si>
  <si>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</si>
  <si>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</si>
  <si>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</si>
  <si>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</si>
  <si>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</si>
  <si>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</si>
  <si>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</si>
  <si>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</si>
  <si>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</si>
  <si>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</si>
  <si>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</si>
  <si>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</si>
  <si>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</si>
  <si>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</si>
  <si>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</si>
  <si>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</si>
  <si>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</si>
  <si>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</si>
  <si>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</si>
  <si>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</si>
  <si>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</si>
  <si>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</si>
  <si>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</si>
  <si>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</si>
  <si>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</si>
  <si>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</si>
  <si>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</si>
  <si>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</si>
  <si>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</si>
  <si>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</si>
  <si>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</si>
  <si>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</si>
  <si>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</si>
  <si>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</si>
  <si>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</si>
  <si>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</si>
  <si>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</si>
  <si>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</si>
  <si>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</si>
  <si>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</si>
  <si>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</si>
  <si>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</si>
  <si>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</si>
  <si>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</si>
  <si>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</si>
  <si>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</si>
  <si>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</si>
  <si>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</si>
  <si>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</si>
  <si>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</si>
  <si>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</si>
  <si>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</si>
  <si>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</si>
  <si>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</si>
  <si>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</si>
  <si>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</si>
  <si>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</si>
  <si>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</si>
  <si>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</si>
  <si>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</si>
  <si>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</si>
  <si>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</si>
  <si>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</si>
  <si>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</si>
  <si>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</si>
  <si>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</si>
  <si>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</si>
  <si>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</si>
  <si>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</si>
  <si>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</si>
  <si>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</si>
  <si>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</si>
  <si>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</si>
  <si>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</si>
  <si>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</si>
  <si>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</si>
  <si>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</si>
  <si>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</si>
  <si>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</si>
  <si>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</si>
  <si>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</si>
  <si>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</si>
  <si>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</si>
  <si>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</si>
  <si>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</si>
  <si>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</si>
  <si>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</si>
  <si>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</si>
  <si>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</si>
  <si>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</si>
  <si>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</si>
  <si>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</si>
  <si>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</si>
  <si>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</si>
  <si>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</si>
  <si>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</si>
  <si>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</si>
  <si>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</si>
  <si>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</si>
  <si>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</si>
  <si>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</si>
  <si>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</si>
  <si>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</si>
  <si>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</si>
  <si>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</si>
  <si>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</si>
  <si>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</si>
  <si>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</si>
  <si>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</si>
  <si>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</si>
  <si>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</si>
  <si>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</si>
  <si>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</si>
  <si>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</si>
  <si>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</si>
  <si>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</si>
  <si>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</si>
  <si>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</si>
  <si>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</si>
  <si>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</si>
  <si>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</si>
  <si>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</si>
  <si>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</si>
  <si>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</si>
  <si>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</si>
  <si>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</si>
  <si>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</si>
  <si>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</si>
  <si>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</si>
  <si>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</si>
  <si>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</si>
  <si>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</si>
  <si>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</si>
  <si>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</si>
  <si>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</si>
  <si>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</si>
  <si>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</si>
  <si>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</si>
  <si>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</si>
  <si>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</si>
  <si>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</si>
  <si>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</si>
  <si>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</si>
  <si>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</si>
  <si>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</si>
  <si>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</si>
  <si>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</si>
  <si>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</si>
  <si>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</si>
  <si>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</si>
  <si>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</si>
  <si>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</si>
  <si>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</si>
  <si>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</si>
  <si>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</si>
  <si>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</si>
  <si>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</si>
  <si>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</si>
  <si>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</si>
  <si>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</si>
  <si>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</si>
  <si>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</si>
  <si>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</si>
  <si>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</si>
  <si>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</si>
  <si>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</si>
  <si>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</si>
  <si>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</si>
  <si>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</si>
  <si>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</si>
  <si>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</si>
  <si>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</si>
  <si>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</si>
  <si>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</si>
  <si>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</si>
  <si>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</si>
  <si>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</si>
  <si>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</si>
  <si>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</si>
  <si>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</si>
  <si>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</si>
  <si>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</si>
  <si>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</si>
  <si>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</si>
  <si>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</si>
  <si>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</si>
  <si>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</si>
  <si>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</si>
  <si>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</si>
  <si>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</si>
  <si>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</si>
  <si>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</si>
  <si>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</si>
  <si>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</si>
  <si>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</si>
  <si>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</si>
  <si>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</si>
  <si>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</si>
  <si>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</si>
  <si>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</si>
  <si>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</si>
  <si>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</si>
  <si>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</si>
  <si>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</si>
  <si>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</si>
  <si>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</si>
  <si>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</si>
  <si>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</si>
  <si>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</si>
  <si>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</si>
  <si>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</si>
  <si>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</si>
  <si>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</si>
  <si>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</si>
  <si>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</si>
  <si>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</si>
  <si>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</si>
  <si>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</si>
  <si>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</si>
  <si>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</si>
  <si>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</si>
  <si>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</si>
  <si>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</si>
  <si>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</si>
  <si>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</si>
  <si>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</si>
  <si>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</si>
  <si>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</si>
  <si>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</si>
  <si>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</si>
  <si>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</si>
  <si>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</si>
  <si>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</si>
  <si>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</si>
  <si>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</si>
  <si>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</si>
  <si>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</si>
  <si>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</si>
  <si>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</si>
  <si>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</si>
  <si>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</si>
  <si>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</si>
  <si>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</si>
  <si>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</si>
  <si>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</si>
  <si>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</si>
  <si>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</si>
  <si>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</si>
  <si>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</si>
  <si>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</si>
  <si>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</si>
  <si>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</si>
  <si>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</si>
  <si>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</si>
  <si>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</si>
  <si>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</si>
  <si>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</si>
  <si>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</si>
  <si>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</si>
  <si>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</si>
  <si>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</si>
  <si>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</si>
  <si>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</si>
  <si>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</si>
  <si>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</si>
  <si>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</si>
  <si>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</si>
  <si>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</si>
  <si>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</si>
  <si>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</si>
  <si>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</si>
  <si>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</si>
  <si>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</si>
  <si>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</si>
  <si>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</si>
  <si>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</si>
  <si>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</si>
  <si>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</si>
  <si>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</si>
  <si>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</si>
  <si>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</si>
  <si>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</si>
  <si>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</si>
  <si>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</si>
  <si>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</si>
  <si>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</si>
  <si>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</si>
  <si>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</si>
  <si>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</si>
  <si>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</si>
  <si>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</si>
  <si>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</si>
  <si>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</si>
  <si>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</si>
  <si>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</si>
  <si>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</si>
  <si>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</si>
  <si>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</si>
  <si>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</si>
  <si>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</si>
  <si>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</si>
  <si>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</si>
  <si>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</si>
  <si>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</si>
  <si>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</si>
  <si>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</si>
  <si>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</si>
  <si>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</si>
  <si>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</si>
  <si>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</si>
  <si>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</si>
  <si>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</si>
  <si>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</si>
  <si>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</si>
  <si>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</si>
  <si>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</si>
  <si>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</si>
  <si>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</si>
  <si>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</si>
  <si>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</si>
  <si>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</si>
  <si>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</si>
  <si>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</si>
  <si>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</si>
  <si>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</si>
  <si>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</si>
  <si>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</si>
  <si>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</si>
  <si>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</si>
  <si>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</si>
  <si>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</si>
  <si>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</si>
  <si>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</si>
  <si>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</si>
  <si>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</si>
  <si>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</si>
  <si>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</si>
  <si>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</si>
  <si>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</si>
  <si>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</si>
  <si>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</si>
  <si>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</si>
  <si>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</si>
  <si>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</si>
  <si>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</si>
  <si>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</si>
  <si>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</si>
  <si>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</si>
  <si>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</si>
  <si>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</si>
  <si>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</si>
  <si>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</si>
  <si>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</si>
  <si>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</si>
  <si>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</si>
  <si>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</si>
  <si>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</si>
  <si>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</si>
  <si>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</si>
  <si>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</si>
  <si>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</si>
  <si>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</si>
  <si>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</si>
  <si>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</si>
  <si>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</si>
  <si>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</si>
  <si>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</si>
  <si>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</si>
  <si>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</si>
  <si>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</si>
  <si>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</si>
  <si>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</si>
  <si>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</si>
  <si>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</si>
  <si>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</si>
  <si>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</si>
  <si>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</si>
  <si>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</si>
  <si>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</si>
  <si>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</si>
  <si>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</si>
  <si>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</si>
  <si>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</si>
  <si>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</si>
  <si>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</si>
  <si>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</si>
  <si>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</si>
  <si>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</si>
  <si>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</si>
  <si>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</si>
  <si>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</si>
  <si>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</si>
  <si>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</si>
  <si>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</si>
  <si>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</si>
  <si>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</si>
  <si>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</si>
  <si>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</si>
  <si>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</si>
  <si>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</si>
  <si>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</si>
  <si>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</si>
  <si>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</si>
  <si>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</si>
  <si>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</si>
  <si>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</si>
  <si>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</si>
  <si>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</si>
  <si>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</si>
  <si>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</si>
  <si>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</si>
  <si>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</si>
  <si>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</si>
  <si>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</si>
  <si>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</si>
  <si>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</si>
  <si>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</si>
  <si>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</si>
  <si>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</si>
  <si>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</si>
  <si>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</si>
  <si>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</si>
  <si>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</si>
  <si>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</si>
  <si>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</si>
  <si>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</si>
  <si>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</si>
  <si>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</si>
  <si>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</si>
  <si>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</si>
  <si>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</si>
  <si>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</si>
  <si>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</si>
  <si>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</si>
  <si>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</si>
  <si>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</si>
  <si>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</si>
  <si>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</si>
  <si>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</si>
  <si>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</si>
  <si>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</si>
  <si>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</si>
  <si>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</si>
  <si>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</si>
  <si>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</si>
  <si>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</si>
  <si>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</si>
  <si>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</si>
  <si>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</si>
  <si>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</si>
  <si>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</si>
  <si>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</si>
  <si>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</si>
  <si>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</si>
  <si>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</si>
  <si>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</si>
  <si>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</si>
  <si>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</si>
  <si>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</si>
  <si>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</si>
  <si>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</si>
  <si>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</si>
  <si>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</si>
  <si>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</si>
  <si>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</si>
  <si>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</si>
  <si>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</si>
  <si>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</si>
  <si>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</si>
  <si>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</si>
  <si>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</si>
  <si>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</si>
  <si>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</si>
  <si>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</si>
  <si>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</si>
  <si>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</si>
  <si>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</si>
  <si>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</si>
  <si>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</si>
  <si>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</si>
  <si>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</si>
  <si>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</si>
  <si>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</si>
  <si>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</si>
  <si>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</si>
  <si>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</si>
  <si>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</si>
  <si>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</si>
  <si>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</si>
  <si>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</si>
  <si>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</si>
  <si>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</si>
  <si>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</si>
  <si>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</si>
  <si>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</si>
  <si>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</si>
  <si>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</si>
  <si>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</si>
  <si>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</si>
  <si>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</si>
  <si>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</si>
  <si>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</si>
  <si>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</si>
  <si>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</si>
  <si>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</si>
  <si>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</si>
  <si>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</si>
  <si>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</si>
  <si>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</si>
  <si>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</si>
  <si>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</si>
  <si>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</si>
  <si>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</si>
  <si>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</si>
  <si>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</si>
  <si>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</si>
  <si>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</si>
  <si>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</si>
  <si>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</si>
  <si>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</si>
  <si>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</si>
  <si>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</si>
  <si>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</si>
  <si>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</si>
  <si>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</si>
  <si>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</si>
  <si>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</si>
  <si>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</si>
  <si>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</si>
  <si>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</si>
  <si>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</si>
  <si>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</si>
  <si>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</si>
  <si>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</si>
  <si>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</si>
  <si>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</si>
  <si>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</si>
  <si>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</si>
  <si>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</si>
  <si>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</si>
  <si>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</si>
  <si>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</si>
  <si>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</si>
  <si>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</si>
  <si>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</si>
  <si>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</si>
  <si>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</si>
  <si>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</si>
  <si>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</si>
  <si>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</si>
  <si>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</si>
  <si>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</si>
  <si>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</si>
  <si>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</si>
  <si>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</si>
  <si>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</si>
  <si>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</si>
  <si>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</si>
  <si>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</si>
  <si>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</si>
  <si>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</si>
  <si>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</si>
  <si>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</si>
  <si>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</si>
  <si>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</si>
  <si>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</si>
  <si>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</si>
  <si>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</si>
  <si>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</si>
  <si>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</si>
  <si>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</si>
  <si>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</si>
  <si>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</si>
  <si>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</si>
  <si>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</si>
  <si>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</si>
  <si>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</si>
  <si>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</si>
  <si>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</si>
  <si>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</si>
  <si>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</si>
  <si>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</si>
  <si>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</si>
  <si>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</si>
  <si>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</si>
  <si>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</si>
  <si>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</si>
  <si>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</si>
  <si>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</si>
  <si>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</si>
  <si>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</si>
  <si>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</si>
  <si>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</si>
  <si>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</si>
  <si>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</si>
  <si>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</si>
  <si>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</si>
  <si>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</si>
  <si>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</si>
  <si>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</si>
  <si>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</si>
  <si>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</si>
  <si>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</si>
  <si>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</si>
  <si>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</si>
  <si>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</si>
  <si>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</si>
  <si>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</si>
  <si>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</si>
  <si>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</si>
  <si>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</si>
  <si>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</si>
  <si>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</si>
  <si>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</si>
  <si>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</si>
  <si>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</si>
  <si>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</si>
  <si>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</si>
  <si>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</si>
  <si>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</si>
  <si>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</si>
  <si>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</si>
  <si>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</si>
  <si>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</si>
  <si>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</si>
  <si>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</si>
  <si>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</si>
  <si>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</si>
  <si>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</si>
  <si>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</si>
  <si>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</si>
  <si>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</si>
  <si>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</si>
  <si>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</si>
  <si>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</si>
  <si>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</si>
  <si>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</si>
  <si>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</si>
  <si>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</si>
  <si>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</si>
  <si>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</si>
  <si>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</si>
  <si>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</si>
  <si>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</si>
  <si>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</si>
  <si>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</si>
  <si>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</si>
  <si>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</si>
  <si>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</si>
  <si>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</si>
  <si>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</si>
  <si>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</si>
  <si>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</si>
  <si>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</si>
  <si>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</si>
  <si>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</si>
  <si>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</si>
  <si>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</si>
  <si>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</si>
  <si>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</si>
  <si>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</si>
  <si>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</si>
  <si>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</si>
  <si>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</si>
  <si>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</si>
  <si>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</si>
  <si>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</si>
  <si>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</si>
  <si>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</si>
  <si>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</si>
  <si>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</si>
  <si>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</si>
  <si>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</si>
  <si>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</si>
  <si>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</si>
  <si>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</si>
  <si>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</si>
  <si>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</si>
  <si>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</si>
  <si>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</si>
  <si>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</si>
  <si>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</si>
  <si>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</si>
  <si>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</si>
  <si>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</si>
  <si>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</si>
  <si>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</si>
  <si>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</si>
  <si>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</si>
  <si>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</si>
  <si>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</si>
  <si>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</si>
  <si>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</si>
  <si>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</si>
  <si>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</si>
  <si>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</si>
  <si>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</si>
  <si>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</si>
  <si>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</si>
  <si>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</si>
  <si>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</si>
  <si>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</si>
  <si>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</si>
  <si>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</si>
  <si>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</si>
  <si>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</si>
  <si>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</si>
  <si>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</si>
  <si>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</si>
  <si>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</si>
  <si>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</si>
  <si>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</si>
  <si>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</si>
  <si>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</si>
  <si>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</si>
  <si>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</si>
  <si>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</si>
  <si>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</si>
  <si>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</si>
  <si>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</si>
  <si>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</si>
  <si>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</si>
  <si>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</si>
  <si>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</si>
  <si>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</si>
  <si>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</si>
  <si>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</si>
  <si>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</si>
  <si>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</si>
  <si>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</si>
  <si>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</si>
  <si>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</si>
  <si>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</si>
  <si>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</si>
  <si>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</si>
  <si>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</si>
  <si>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</si>
  <si>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</si>
  <si>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</si>
  <si>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</si>
  <si>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</si>
  <si>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</si>
  <si>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</si>
  <si>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</si>
  <si>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</si>
  <si>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</si>
  <si>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</si>
  <si>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</si>
  <si>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</si>
  <si>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</si>
  <si>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</si>
  <si>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</si>
  <si>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</si>
  <si>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</si>
  <si>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</si>
  <si>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</si>
  <si>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</si>
  <si>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</si>
  <si>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</si>
  <si>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</si>
  <si>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</si>
  <si>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</si>
  <si>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</si>
  <si>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</si>
  <si>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</si>
  <si>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</si>
  <si>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</si>
  <si>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</si>
  <si>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</si>
  <si>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</si>
  <si>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</si>
  <si>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</si>
  <si>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</si>
  <si>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</si>
  <si>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</si>
  <si>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</si>
  <si>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</si>
  <si>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</si>
  <si>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</si>
  <si>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</si>
  <si>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</si>
  <si>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</si>
  <si>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</si>
  <si>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</si>
  <si>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</si>
  <si>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</si>
  <si>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</si>
  <si>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</si>
  <si>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</si>
  <si>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</si>
  <si>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</si>
  <si>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</si>
  <si>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</si>
  <si>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</si>
  <si>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</si>
  <si>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</si>
  <si>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</si>
  <si>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</si>
  <si>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</si>
  <si>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</si>
  <si>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</si>
  <si>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</si>
  <si>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</si>
  <si>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</si>
  <si>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</si>
  <si>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</si>
  <si>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</si>
  <si>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</si>
  <si>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</si>
  <si>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</si>
  <si>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</si>
  <si>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</si>
  <si>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</si>
  <si>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</si>
  <si>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</si>
  <si>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</si>
  <si>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</si>
  <si>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</si>
  <si>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</si>
  <si>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</si>
  <si>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</si>
  <si>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</si>
  <si>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</si>
  <si>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</si>
  <si>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</si>
  <si>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</si>
  <si>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</si>
  <si>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</si>
  <si>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</si>
  <si>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</si>
  <si>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</si>
  <si>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</si>
  <si>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</si>
  <si>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</si>
  <si>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</si>
  <si>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</si>
  <si>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</si>
  <si>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</si>
  <si>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</si>
  <si>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</si>
  <si>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</si>
  <si>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</si>
  <si>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</si>
  <si>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</si>
  <si>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</si>
  <si>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</si>
  <si>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</si>
  <si>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</si>
  <si>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</si>
  <si>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</si>
  <si>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</si>
  <si>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</si>
  <si>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</si>
  <si>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</si>
  <si>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</si>
  <si>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</si>
  <si>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</si>
  <si>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</si>
  <si>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</si>
  <si>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</si>
  <si>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</si>
  <si>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</si>
  <si>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</si>
  <si>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</si>
  <si>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</si>
  <si>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</si>
  <si>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</si>
  <si>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</si>
  <si>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</si>
  <si>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</si>
  <si>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</si>
  <si>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</si>
  <si>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</si>
  <si>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</si>
  <si>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</si>
  <si>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</si>
  <si>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</si>
  <si>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</si>
  <si>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</si>
  <si>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</si>
  <si>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</si>
  <si>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</si>
  <si>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</si>
  <si>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</si>
  <si>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</si>
  <si>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</si>
  <si>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</si>
  <si>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</si>
  <si>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</si>
  <si>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</si>
  <si>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</si>
  <si>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</si>
  <si>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</si>
  <si>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</si>
  <si>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</si>
  <si>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</si>
  <si>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</si>
  <si>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</si>
  <si>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</si>
  <si>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</si>
  <si>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</si>
  <si>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</si>
  <si>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</si>
  <si>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</si>
  <si>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</si>
  <si>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</si>
  <si>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</si>
  <si>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</si>
  <si>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</si>
  <si>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</si>
  <si>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</si>
  <si>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</si>
  <si>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</si>
  <si>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</si>
  <si>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</si>
  <si>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</si>
  <si>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</si>
  <si>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</si>
  <si>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</si>
  <si>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</si>
  <si>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</si>
  <si>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</si>
  <si>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</si>
  <si>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</si>
  <si>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</si>
  <si>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</si>
  <si>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</si>
  <si>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</si>
  <si>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</si>
  <si>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</si>
  <si>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</si>
  <si>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</si>
  <si>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</si>
  <si>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</si>
  <si>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</si>
  <si>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</si>
  <si>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</si>
  <si>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</si>
  <si>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</si>
  <si>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</si>
  <si>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</si>
  <si>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</si>
  <si>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</si>
  <si>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</si>
  <si>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</si>
  <si>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</si>
  <si>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</si>
  <si>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</si>
  <si>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</si>
  <si>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</si>
  <si>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</si>
  <si>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</si>
  <si>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</si>
  <si>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</si>
  <si>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</si>
  <si>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</si>
  <si>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</si>
  <si>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</si>
  <si>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</si>
  <si>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</si>
  <si>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</si>
  <si>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</si>
  <si>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</si>
  <si>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</si>
  <si>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</si>
  <si>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</si>
  <si>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</si>
  <si>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</si>
  <si>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</si>
  <si>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</si>
  <si>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</si>
  <si>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</si>
  <si>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</si>
  <si>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</si>
  <si>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</si>
  <si>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</si>
  <si>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</si>
  <si>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</si>
  <si>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</si>
  <si>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</si>
  <si>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</si>
  <si>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</si>
  <si>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</si>
  <si>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</si>
  <si>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</si>
  <si>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</si>
  <si>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</si>
  <si>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</si>
  <si>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</si>
  <si>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</si>
  <si>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</si>
  <si>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</si>
  <si>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</si>
  <si>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</si>
  <si>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</si>
  <si>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</si>
  <si>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</si>
  <si>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</si>
  <si>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</si>
  <si>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</si>
  <si>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</si>
  <si>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</si>
  <si>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</si>
  <si>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</si>
  <si>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</si>
  <si>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</si>
  <si>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</si>
  <si>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</si>
  <si>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</si>
  <si>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</si>
  <si>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</si>
  <si>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</si>
  <si>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</si>
  <si>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</si>
  <si>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</si>
  <si>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</si>
  <si>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</si>
  <si>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</si>
  <si>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</si>
  <si>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</si>
  <si>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</si>
  <si>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</si>
  <si>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</si>
  <si>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</si>
  <si>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</si>
  <si>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</si>
  <si>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</si>
  <si>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</si>
  <si>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</si>
  <si>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</si>
  <si>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</si>
  <si>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</si>
  <si>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</si>
  <si>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</si>
  <si>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</si>
  <si>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</si>
  <si>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</si>
  <si>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</si>
  <si>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</si>
  <si>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</si>
  <si>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</si>
  <si>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</si>
  <si>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</si>
  <si>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</si>
  <si>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</si>
  <si>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</si>
  <si>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</si>
  <si>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</si>
  <si>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</si>
  <si>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</si>
  <si>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</si>
  <si>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</si>
  <si>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</si>
  <si>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</si>
  <si>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</si>
  <si>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</si>
  <si>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</si>
  <si>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</si>
  <si>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</si>
  <si>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</si>
  <si>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</si>
  <si>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</si>
  <si>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</si>
  <si>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</si>
  <si>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</si>
  <si>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</si>
  <si>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</si>
  <si>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</si>
  <si>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</si>
  <si>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</si>
  <si>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</si>
  <si>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</si>
  <si>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</si>
  <si>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</si>
  <si>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</si>
  <si>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</si>
  <si>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</si>
  <si>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</si>
  <si>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</si>
  <si>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</si>
  <si>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</si>
  <si>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</si>
  <si>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</si>
  <si>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</si>
  <si>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</si>
  <si>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</si>
  <si>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</si>
  <si>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</si>
  <si>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</si>
  <si>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</si>
  <si>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</si>
  <si>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</si>
  <si>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</si>
  <si>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</si>
  <si>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</si>
  <si>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</si>
  <si>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</si>
  <si>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</si>
  <si>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</si>
  <si>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</si>
  <si>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</si>
  <si>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</si>
  <si>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</si>
  <si>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</si>
  <si>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</si>
  <si>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</si>
  <si>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</si>
  <si>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</si>
  <si>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</si>
  <si>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</si>
  <si>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</si>
  <si>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</si>
  <si>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</si>
  <si>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</si>
  <si>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</si>
  <si>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</si>
  <si>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</si>
  <si>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</si>
  <si>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</si>
  <si>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</si>
  <si>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</si>
  <si>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</si>
  <si>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</si>
  <si>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</si>
  <si>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</si>
  <si>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</si>
  <si>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</si>
  <si>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</si>
  <si>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</si>
  <si>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</si>
  <si>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</si>
  <si>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</si>
  <si>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</si>
  <si>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</si>
  <si>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</si>
  <si>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</si>
  <si>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</si>
  <si>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</si>
  <si>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</si>
  <si>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</si>
  <si>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</si>
  <si>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</si>
  <si>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</si>
  <si>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</si>
  <si>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</si>
  <si>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</si>
  <si>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</si>
  <si>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</si>
  <si>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</si>
  <si>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</si>
  <si>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</si>
  <si>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</si>
  <si>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</si>
  <si>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</si>
  <si>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</si>
  <si>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</si>
  <si>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</si>
  <si>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</si>
  <si>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</si>
  <si>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</si>
  <si>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</si>
  <si>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</si>
  <si>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</si>
  <si>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</si>
  <si>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</si>
  <si>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</si>
  <si>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</si>
  <si>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</si>
  <si>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</si>
  <si>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</si>
  <si>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</si>
  <si>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</si>
  <si>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</si>
  <si>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</si>
  <si>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</si>
  <si>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</si>
  <si>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</si>
  <si>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</si>
  <si>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</si>
  <si>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</si>
  <si>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</si>
  <si>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</si>
  <si>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</si>
  <si>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</si>
  <si>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</si>
  <si>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</si>
  <si>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</si>
  <si>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</si>
  <si>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</si>
  <si>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</si>
  <si>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</si>
  <si>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</si>
  <si>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</si>
  <si>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</si>
  <si>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</si>
  <si>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</si>
  <si>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</si>
  <si>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</si>
  <si>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</si>
  <si>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</si>
  <si>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</si>
  <si>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</si>
  <si>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</si>
  <si>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</si>
  <si>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</si>
  <si>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</si>
  <si>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</si>
  <si>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</si>
  <si>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</si>
  <si>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</si>
  <si>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</si>
  <si>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</si>
  <si>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</si>
  <si>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</si>
  <si>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</si>
  <si>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</si>
  <si>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</si>
  <si>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</si>
  <si>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</si>
  <si>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</si>
  <si>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</si>
  <si>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</si>
  <si>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</si>
  <si>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</si>
  <si>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</si>
  <si>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</si>
  <si>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</si>
  <si>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</si>
  <si>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</si>
  <si>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</si>
  <si>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</si>
  <si>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</si>
  <si>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</si>
  <si>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</si>
  <si>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</si>
  <si>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</si>
  <si>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</si>
  <si>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</si>
  <si>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</si>
  <si>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</si>
  <si>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</si>
  <si>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</si>
  <si>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</si>
  <si>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</si>
  <si>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</si>
  <si>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</si>
  <si>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</si>
  <si>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</si>
  <si>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</si>
  <si>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</si>
  <si>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</si>
  <si>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</si>
  <si>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</si>
  <si>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</si>
  <si>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</si>
  <si>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</si>
  <si>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</si>
  <si>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</si>
  <si>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</si>
  <si>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</si>
  <si>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</si>
  <si>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</si>
  <si>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</si>
  <si>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</si>
  <si>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</si>
  <si>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</si>
  <si>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</si>
  <si>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</si>
  <si>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</si>
  <si>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</si>
  <si>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</si>
  <si>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</si>
  <si>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</si>
  <si>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</si>
  <si>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</si>
  <si>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</si>
  <si>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</si>
  <si>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</si>
  <si>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</si>
  <si>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</si>
  <si>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</si>
  <si>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</si>
  <si>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</si>
  <si>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</si>
  <si>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</si>
  <si>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</si>
  <si>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</si>
  <si>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</si>
  <si>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</si>
  <si>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</si>
  <si>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</si>
  <si>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</si>
  <si>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</si>
  <si>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</si>
  <si>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</si>
  <si>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</si>
  <si>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</si>
  <si>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</si>
  <si>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</si>
  <si>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</si>
  <si>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</si>
  <si>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</si>
  <si>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</si>
  <si>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</si>
  <si>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</si>
  <si>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</si>
  <si>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</si>
  <si>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</si>
  <si>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</si>
  <si>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</si>
  <si>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</si>
  <si>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</si>
  <si>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</si>
  <si>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</si>
  <si>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</si>
  <si>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</si>
  <si>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</si>
  <si>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</si>
  <si>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</si>
  <si>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</si>
  <si>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</si>
  <si>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</si>
  <si>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</si>
  <si>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</si>
  <si>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</si>
  <si>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</si>
  <si>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</si>
  <si>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</si>
  <si>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</si>
  <si>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</si>
  <si>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</si>
  <si>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</si>
  <si>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</si>
  <si>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</si>
  <si>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</si>
  <si>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</si>
  <si>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</si>
  <si>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</si>
  <si>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</si>
  <si>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</si>
  <si>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</si>
  <si>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</si>
  <si>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</si>
  <si>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</si>
  <si>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</si>
  <si>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</si>
  <si>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</si>
  <si>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</si>
  <si>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</si>
  <si>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</si>
  <si>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</si>
  <si>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</si>
  <si>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</si>
  <si>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</si>
  <si>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</si>
  <si>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</si>
  <si>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</si>
  <si>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</si>
  <si>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</si>
  <si>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</si>
  <si>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</si>
  <si>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</si>
  <si>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</si>
  <si>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</si>
  <si>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</si>
  <si>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</si>
  <si>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</si>
  <si>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</si>
  <si>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</si>
  <si>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</si>
  <si>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</si>
  <si>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</si>
  <si>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</si>
  <si>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</si>
  <si>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</si>
  <si>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</si>
  <si>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</si>
  <si>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</si>
  <si>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</si>
  <si>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</si>
  <si>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</si>
  <si>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</si>
  <si>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</si>
  <si>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</si>
  <si>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</si>
  <si>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</si>
  <si>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</si>
  <si>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</si>
  <si>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</si>
  <si>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</si>
  <si>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</si>
  <si>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</si>
  <si>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</si>
  <si>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</si>
  <si>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</si>
  <si>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</si>
  <si>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</si>
  <si>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</si>
  <si>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</si>
  <si>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</si>
  <si>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</si>
  <si>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</si>
  <si>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</si>
  <si>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</si>
  <si>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</si>
  <si>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</si>
  <si>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</si>
  <si>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</si>
  <si>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</si>
  <si>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</si>
  <si>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</si>
  <si>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</si>
  <si>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</si>
  <si>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</si>
  <si>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</si>
  <si>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</si>
  <si>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</si>
  <si>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</si>
  <si>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</si>
  <si>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</si>
  <si>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</si>
  <si>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</si>
  <si>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</si>
  <si>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</si>
  <si>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</si>
  <si>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</si>
  <si>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</si>
  <si>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</si>
  <si>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</si>
  <si>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</si>
  <si>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</si>
  <si>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</si>
  <si>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</si>
  <si>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</si>
  <si>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</si>
  <si>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</si>
  <si>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</si>
  <si>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</si>
  <si>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</si>
  <si>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</si>
  <si>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</si>
  <si>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</si>
  <si>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</si>
  <si>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</si>
  <si>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</si>
  <si>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</si>
  <si>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</si>
  <si>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</si>
  <si>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</si>
  <si>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</si>
  <si>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</si>
  <si>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</si>
  <si>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</si>
  <si>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</si>
  <si>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</si>
  <si>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</si>
  <si>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</si>
  <si>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</si>
  <si>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</si>
  <si>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</si>
  <si>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</si>
  <si>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</si>
  <si>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</si>
  <si>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</si>
  <si>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</si>
  <si>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</si>
  <si>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</si>
  <si>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</si>
  <si>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</si>
  <si>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</si>
  <si>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</si>
  <si>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</si>
  <si>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</si>
  <si>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</si>
  <si>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</si>
  <si>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</si>
  <si>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</si>
  <si>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</si>
  <si>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</si>
  <si>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</si>
  <si>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</si>
  <si>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</si>
  <si>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</si>
  <si>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</si>
  <si>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</si>
  <si>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</si>
  <si>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</si>
  <si>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</si>
  <si>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</si>
  <si>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</si>
  <si>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</si>
  <si>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</si>
  <si>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</si>
  <si>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</si>
  <si>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</si>
  <si>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</si>
  <si>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</si>
  <si>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</si>
  <si>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</si>
  <si>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</si>
  <si>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</si>
  <si>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</si>
  <si>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</si>
  <si>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</si>
  <si>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</si>
  <si>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</si>
  <si>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</si>
  <si>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</si>
  <si>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</si>
  <si>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</si>
  <si>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</si>
  <si>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</si>
  <si>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</si>
  <si>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</si>
  <si>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</si>
  <si>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</si>
  <si>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</si>
  <si>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</si>
  <si>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</si>
  <si>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</si>
  <si>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</si>
  <si>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</si>
  <si>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</si>
  <si>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</si>
  <si>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</si>
  <si>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</si>
  <si>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</si>
  <si>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</si>
  <si>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</si>
  <si>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</si>
  <si>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</si>
  <si>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</si>
  <si>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</si>
  <si>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</si>
  <si>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</si>
  <si>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</si>
  <si>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</si>
  <si>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</si>
  <si>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</si>
  <si>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</si>
  <si>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</si>
  <si>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</si>
  <si>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</si>
  <si>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</si>
  <si>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</si>
  <si>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</si>
  <si>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</si>
  <si>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</si>
  <si>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</si>
  <si>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</si>
  <si>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</si>
  <si>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</si>
  <si>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</si>
  <si>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</si>
  <si>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</si>
  <si>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</si>
  <si>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</si>
  <si>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</si>
  <si>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</si>
  <si>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</si>
  <si>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</si>
  <si>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</si>
  <si>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</si>
  <si>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</si>
  <si>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</si>
  <si>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</si>
  <si>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</si>
  <si>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</si>
  <si>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</si>
  <si>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</si>
  <si>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</si>
  <si>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</si>
  <si>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</si>
  <si>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</si>
  <si>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</si>
  <si>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</si>
  <si>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</si>
  <si>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</si>
  <si>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</si>
  <si>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</si>
  <si>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</si>
  <si>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</si>
  <si>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</si>
  <si>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</si>
  <si>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</si>
  <si>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</si>
  <si>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</si>
  <si>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</si>
  <si>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</si>
  <si>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</si>
  <si>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</si>
  <si>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</si>
  <si>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</si>
  <si>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</si>
  <si>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</si>
  <si>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</si>
  <si>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</si>
  <si>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</si>
  <si>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</si>
  <si>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</si>
  <si>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</si>
  <si>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</si>
  <si>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</si>
  <si>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</si>
  <si>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</si>
  <si>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</si>
  <si>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</si>
  <si>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</si>
  <si>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</si>
  <si>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</si>
  <si>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</si>
  <si>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</si>
  <si>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</si>
  <si>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</si>
  <si>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</si>
  <si>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</si>
  <si>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</si>
  <si>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</si>
  <si>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</si>
  <si>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</si>
  <si>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</si>
  <si>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</si>
  <si>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</si>
  <si>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</si>
  <si>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</si>
  <si>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</si>
  <si>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</si>
  <si>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</si>
  <si>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</si>
  <si>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</si>
  <si>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</si>
  <si>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</si>
  <si>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</si>
  <si>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</si>
  <si>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</si>
  <si>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</si>
  <si>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</si>
  <si>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</si>
  <si>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</si>
  <si>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</si>
  <si>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</si>
  <si>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</si>
  <si>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</si>
  <si>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</si>
  <si>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</si>
  <si>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</si>
  <si>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</si>
  <si>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</si>
  <si>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</si>
  <si>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</si>
  <si>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</si>
  <si>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</si>
  <si>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</si>
  <si>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</si>
  <si>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</si>
  <si>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</si>
  <si>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</si>
  <si>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</si>
  <si>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</si>
  <si>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</si>
  <si>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</si>
  <si>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</si>
  <si>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</si>
  <si>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</si>
  <si>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</si>
  <si>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</si>
  <si>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</si>
  <si>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</si>
  <si>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</si>
  <si>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</si>
  <si>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</si>
  <si>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</si>
  <si>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</si>
  <si>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</si>
  <si>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</si>
  <si>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</si>
  <si>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</si>
  <si>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</si>
  <si>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</si>
  <si>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</si>
  <si>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</si>
  <si>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</si>
  <si>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</si>
  <si>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</si>
  <si>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</si>
  <si>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</si>
  <si>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</si>
  <si>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</si>
  <si>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</si>
  <si>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</si>
  <si>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</si>
  <si>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</si>
  <si>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</si>
  <si>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</si>
  <si>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</si>
  <si>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</si>
  <si>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</si>
  <si>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</si>
  <si>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</si>
  <si>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</si>
  <si>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</si>
  <si>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</si>
  <si>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</si>
  <si>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</si>
  <si>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</si>
  <si>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</si>
  <si>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</si>
  <si>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</si>
  <si>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</si>
  <si>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</si>
  <si>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</si>
  <si>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</si>
  <si>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</si>
  <si>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</si>
  <si>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</si>
  <si>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</si>
  <si>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</si>
  <si>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</si>
  <si>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</si>
  <si>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</si>
  <si>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</si>
  <si>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</si>
  <si>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</si>
  <si>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</si>
  <si>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</si>
  <si>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</si>
  <si>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</si>
  <si>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</si>
  <si>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</si>
  <si>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</si>
  <si>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</si>
  <si>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</si>
  <si>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</si>
  <si>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</si>
  <si>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</si>
  <si>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</si>
  <si>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</si>
  <si>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</si>
  <si>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</si>
  <si>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</si>
  <si>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</si>
  <si>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</si>
  <si>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</si>
  <si>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</si>
  <si>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</si>
  <si>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</si>
  <si>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</si>
  <si>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</si>
  <si>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</si>
  <si>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</si>
  <si>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</si>
  <si>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</si>
  <si>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</si>
  <si>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</si>
  <si>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</si>
  <si>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</si>
  <si>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</si>
  <si>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</si>
  <si>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</si>
  <si>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</si>
  <si>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</si>
  <si>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</si>
  <si>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</si>
  <si>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</si>
  <si>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</si>
  <si>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</si>
  <si>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</si>
  <si>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</si>
  <si>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</si>
  <si>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</si>
  <si>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</si>
  <si>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</si>
  <si>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</si>
  <si>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</si>
  <si>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</si>
  <si>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</si>
  <si>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</si>
  <si>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</si>
  <si>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</si>
  <si>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</si>
  <si>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</si>
  <si>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</si>
  <si>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</si>
  <si>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</si>
  <si>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</si>
  <si>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</si>
  <si>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</si>
  <si>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</si>
  <si>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</si>
  <si>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</si>
  <si>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</si>
  <si>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</si>
  <si>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</si>
  <si>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</si>
  <si>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</si>
  <si>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</si>
  <si>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</si>
  <si>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</si>
  <si>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</si>
  <si>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</si>
  <si>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</si>
  <si>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</si>
  <si>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</si>
  <si>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</si>
  <si>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</si>
  <si>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</si>
  <si>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</si>
  <si>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</si>
  <si>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</si>
  <si>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</si>
  <si>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</si>
  <si>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</si>
  <si>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</si>
  <si>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</si>
  <si>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</si>
  <si>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</si>
  <si>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</si>
  <si>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</si>
  <si>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</si>
  <si>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</si>
  <si>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</si>
  <si>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</si>
  <si>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</si>
  <si>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</si>
  <si>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</si>
  <si>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</si>
  <si>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</si>
  <si>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</si>
  <si>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</si>
  <si>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</si>
  <si>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</si>
  <si>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</si>
  <si>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</si>
  <si>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</si>
  <si>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</si>
  <si>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</si>
  <si>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</si>
  <si>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</si>
  <si>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</si>
  <si>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</si>
  <si>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</si>
  <si>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</si>
  <si>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</si>
  <si>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</si>
  <si>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</si>
  <si>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</si>
  <si>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</si>
  <si>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</si>
  <si>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</si>
  <si>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</si>
  <si>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</si>
  <si>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</si>
  <si>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</si>
  <si>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</si>
  <si>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</si>
  <si>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</si>
  <si>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</si>
  <si>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</si>
  <si>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</si>
  <si>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</si>
  <si>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</si>
  <si>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</si>
  <si>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</si>
  <si>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</si>
  <si>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</si>
  <si>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</si>
  <si>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</si>
  <si>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</si>
  <si>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</si>
  <si>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</si>
  <si>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</si>
  <si>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</si>
  <si>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</si>
  <si>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</si>
  <si>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</si>
  <si>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</si>
  <si>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</si>
  <si>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</si>
  <si>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</si>
  <si>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</si>
  <si>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</si>
  <si>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</si>
  <si>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</si>
  <si>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</si>
  <si>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</si>
  <si>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</si>
  <si>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</si>
  <si>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</si>
  <si>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</si>
  <si>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</si>
  <si>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</si>
  <si>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</si>
  <si>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</si>
  <si>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</si>
  <si>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</si>
  <si>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</si>
  <si>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</si>
  <si>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</si>
  <si>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</si>
  <si>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</si>
  <si>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</si>
  <si>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</si>
  <si>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</si>
  <si>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</si>
  <si>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</si>
  <si>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</si>
  <si>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</si>
  <si>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</si>
  <si>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</si>
  <si>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</si>
  <si>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</si>
  <si>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</si>
  <si>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</si>
  <si>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</si>
  <si>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</si>
  <si>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</si>
  <si>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</si>
  <si>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</si>
  <si>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</si>
  <si>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</si>
  <si>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</si>
  <si>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</si>
  <si>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</si>
  <si>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</si>
  <si>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</si>
  <si>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</si>
  <si>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</si>
  <si>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</si>
  <si>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</si>
  <si>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</si>
  <si>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</si>
  <si>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</si>
  <si>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</si>
  <si>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</si>
  <si>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</si>
  <si>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</si>
  <si>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</si>
  <si>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</si>
  <si>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</si>
  <si>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</si>
  <si>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</si>
  <si>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</si>
  <si>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</si>
  <si>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</si>
  <si>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</si>
  <si>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</si>
  <si>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</si>
  <si>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</si>
  <si>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</si>
  <si>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</si>
  <si>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</si>
  <si>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</si>
  <si>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</si>
  <si>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</si>
  <si>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</si>
  <si>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</si>
  <si>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</si>
  <si>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</si>
  <si>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</si>
  <si>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</si>
  <si>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</si>
  <si>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</si>
  <si>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</si>
  <si>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</si>
  <si>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</si>
  <si>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</si>
  <si>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</si>
  <si>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</si>
  <si>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</si>
  <si>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</si>
  <si>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</si>
  <si>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</si>
  <si>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</si>
  <si>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</si>
  <si>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</si>
  <si>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</si>
  <si>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</si>
  <si>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</si>
  <si>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</si>
  <si>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</si>
  <si>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</si>
  <si>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</si>
  <si>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</si>
  <si>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</si>
  <si>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</si>
  <si>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</si>
  <si>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</si>
  <si>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</si>
  <si>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</si>
  <si>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</si>
  <si>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</si>
  <si>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</si>
  <si>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</si>
  <si>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</si>
  <si>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</si>
  <si>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</si>
  <si>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</si>
  <si>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</si>
  <si>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</si>
  <si>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</si>
  <si>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</si>
  <si>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</si>
  <si>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</si>
  <si>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</si>
  <si>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</si>
  <si>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</si>
  <si>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</si>
  <si>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</si>
  <si>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</si>
  <si>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</si>
  <si>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</si>
  <si>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</si>
  <si>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</si>
  <si>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</si>
  <si>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</si>
  <si>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</si>
  <si>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</si>
  <si>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</si>
  <si>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</si>
  <si>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</si>
  <si>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</si>
  <si>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</si>
  <si>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</si>
  <si>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</si>
  <si>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</si>
  <si>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</si>
  <si>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</si>
  <si>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</si>
  <si>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</si>
  <si>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</si>
  <si>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</si>
  <si>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</si>
  <si>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</si>
  <si>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</si>
  <si>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</si>
  <si>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</si>
  <si>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</si>
  <si>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</si>
  <si>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</si>
  <si>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</si>
  <si>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</si>
  <si>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</si>
  <si>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</si>
  <si>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</si>
  <si>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</si>
  <si>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</si>
  <si>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</si>
  <si>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</si>
  <si>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</si>
  <si>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</si>
  <si>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</si>
  <si>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</si>
  <si>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</si>
  <si>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</si>
  <si>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</si>
  <si>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</si>
  <si>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</si>
  <si>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</si>
  <si>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</si>
  <si>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</si>
  <si>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</si>
  <si>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</si>
  <si>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</si>
  <si>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</si>
  <si>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</si>
  <si>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</si>
  <si>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</si>
  <si>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</si>
  <si>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</si>
  <si>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</si>
  <si>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</si>
  <si>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</si>
  <si>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</si>
  <si>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</si>
  <si>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</si>
  <si>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</si>
  <si>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</si>
  <si>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</si>
  <si>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</si>
  <si>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</si>
  <si>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</si>
  <si>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</si>
  <si>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</si>
  <si>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</si>
  <si>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</si>
  <si>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</si>
  <si>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</si>
  <si>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</si>
  <si>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</si>
  <si>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</si>
  <si>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</si>
  <si>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</si>
  <si>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</si>
  <si>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</si>
  <si>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</si>
  <si>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</si>
  <si>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</si>
  <si>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</si>
  <si>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</si>
  <si>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</si>
  <si>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</si>
  <si>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</si>
  <si>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</si>
  <si>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</si>
  <si>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</si>
  <si>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</si>
  <si>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</si>
  <si>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</si>
  <si>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</si>
  <si>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</si>
  <si>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</si>
  <si>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</si>
  <si>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</si>
  <si>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</si>
  <si>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</si>
  <si>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</si>
  <si>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</si>
  <si>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</si>
  <si>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</si>
  <si>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</si>
  <si>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</si>
  <si>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</si>
  <si>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</si>
  <si>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</si>
  <si>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</si>
  <si>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</si>
  <si>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</si>
  <si>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</si>
  <si>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</si>
  <si>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</si>
  <si>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</si>
  <si>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</si>
  <si>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</si>
  <si>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</si>
  <si>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</si>
  <si>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</si>
  <si>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</si>
  <si>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</si>
  <si>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</si>
  <si>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</si>
  <si>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</si>
  <si>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</si>
  <si>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</si>
  <si>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</si>
  <si>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</si>
  <si>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</si>
  <si>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</si>
  <si>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</si>
  <si>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</si>
  <si>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</si>
  <si>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</si>
  <si>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</si>
  <si>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</si>
  <si>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</si>
  <si>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</si>
  <si>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</si>
  <si>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</si>
  <si>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</si>
  <si>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</si>
  <si>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</si>
  <si>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</si>
  <si>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</si>
  <si>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</si>
  <si>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</si>
  <si>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</si>
  <si>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</si>
  <si>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</si>
  <si>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</si>
  <si>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</si>
  <si>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</si>
  <si>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</si>
  <si>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</si>
  <si>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</si>
  <si>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</si>
  <si>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</si>
  <si>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</si>
  <si>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</si>
  <si>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</si>
  <si>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</si>
  <si>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</si>
  <si>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</si>
  <si>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</si>
  <si>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</si>
  <si>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</si>
  <si>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</si>
  <si>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</si>
  <si>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</si>
  <si>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</si>
  <si>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</si>
  <si>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</si>
  <si>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</si>
  <si>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</si>
  <si>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</si>
  <si>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</si>
  <si>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</si>
  <si>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</si>
  <si>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</si>
  <si>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</si>
  <si>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</si>
  <si>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</si>
  <si>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</si>
  <si>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</si>
  <si>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</si>
  <si>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</si>
  <si>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</si>
  <si>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</si>
  <si>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</si>
  <si>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</si>
  <si>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</si>
  <si>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</si>
  <si>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</si>
  <si>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</si>
  <si>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</si>
  <si>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</si>
  <si>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</si>
  <si>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</si>
  <si>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</si>
  <si>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</si>
  <si>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</si>
  <si>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</si>
  <si>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</si>
  <si>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</si>
  <si>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</si>
  <si>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</si>
  <si>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</si>
  <si>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</si>
  <si>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</si>
  <si>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</si>
  <si>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</si>
  <si>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</si>
  <si>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</si>
  <si>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</si>
  <si>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</si>
  <si>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</si>
  <si>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</si>
  <si>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</si>
  <si>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</si>
  <si>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</si>
  <si>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</si>
  <si>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</si>
  <si>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</si>
  <si>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</si>
  <si>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</si>
  <si>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</si>
  <si>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</si>
  <si>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</si>
  <si>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</si>
  <si>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</si>
  <si>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</si>
  <si>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</si>
  <si>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</si>
  <si>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</si>
  <si>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</si>
  <si>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</si>
  <si>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</si>
  <si>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</si>
  <si>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</si>
  <si>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</si>
  <si>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</si>
  <si>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</si>
  <si>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</si>
  <si>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</si>
  <si>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</si>
  <si>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</si>
  <si>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</si>
  <si>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</si>
  <si>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</si>
  <si>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</si>
  <si>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</si>
  <si>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</si>
  <si>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</si>
  <si>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</si>
  <si>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</si>
  <si>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</si>
  <si>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</si>
  <si>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</si>
  <si>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</si>
  <si>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</si>
  <si>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</si>
  <si>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</si>
  <si>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</si>
  <si>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</si>
  <si>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</si>
  <si>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</si>
  <si>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</si>
  <si>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</si>
  <si>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</si>
  <si>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</si>
  <si>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</si>
  <si>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</si>
  <si>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</si>
  <si>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</si>
  <si>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</si>
  <si>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</si>
  <si>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</si>
  <si>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</si>
  <si>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</si>
  <si>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</si>
  <si>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</si>
  <si>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</si>
  <si>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</si>
  <si>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</si>
  <si>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</si>
  <si>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</si>
  <si>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</si>
  <si>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</si>
  <si>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</si>
  <si>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</si>
  <si>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</si>
  <si>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</si>
  <si>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</si>
  <si>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</si>
  <si>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</si>
  <si>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</si>
  <si>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</si>
  <si>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</si>
  <si>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</si>
  <si>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</si>
  <si>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</si>
  <si>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</si>
  <si>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</si>
  <si>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</si>
  <si>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</si>
  <si>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</si>
  <si>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</si>
  <si>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</si>
  <si>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</si>
  <si>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</si>
  <si>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</si>
  <si>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</si>
  <si>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</si>
  <si>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</si>
  <si>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</si>
  <si>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</si>
  <si>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</si>
  <si>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</si>
  <si>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</si>
  <si>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</si>
  <si>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</si>
  <si>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</si>
  <si>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</si>
  <si>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</si>
  <si>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</si>
  <si>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</si>
  <si>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</si>
  <si>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</si>
  <si>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</si>
  <si>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</si>
  <si>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</si>
  <si>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</si>
  <si>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</si>
  <si>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</si>
  <si>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</si>
  <si>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</si>
  <si>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</si>
  <si>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</si>
  <si>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</si>
  <si>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</si>
  <si>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</si>
  <si>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</si>
  <si>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</si>
  <si>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</si>
  <si>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</si>
  <si>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</si>
  <si>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</si>
  <si>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</si>
  <si>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</si>
  <si>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</si>
  <si>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</si>
  <si>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</si>
  <si>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</si>
  <si>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</si>
  <si>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</si>
  <si>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</si>
  <si>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</si>
  <si>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</si>
  <si>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</si>
  <si>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</si>
  <si>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</si>
  <si>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</si>
  <si>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</si>
  <si>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</si>
  <si>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</si>
  <si>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</si>
  <si>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</si>
  <si>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</si>
  <si>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</si>
  <si>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</si>
  <si>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</si>
  <si>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</si>
  <si>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</si>
  <si>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</si>
  <si>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</si>
  <si>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</si>
  <si>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</si>
  <si>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</si>
  <si>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</si>
  <si>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</si>
  <si>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</si>
  <si>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</si>
  <si>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</si>
  <si>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</si>
  <si>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</si>
  <si>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</si>
  <si>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</si>
  <si>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</si>
  <si>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</si>
  <si>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</si>
  <si>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</si>
  <si>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</si>
  <si>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</si>
  <si>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</si>
  <si>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</si>
  <si>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</si>
  <si>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</si>
  <si>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</si>
  <si>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</si>
  <si>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</si>
  <si>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</si>
  <si>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</si>
  <si>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</si>
  <si>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</si>
  <si>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</si>
  <si>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</si>
  <si>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</si>
  <si>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</si>
  <si>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</si>
  <si>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</si>
  <si>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</si>
  <si>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</si>
  <si>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</si>
  <si>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</si>
  <si>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</si>
  <si>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</si>
  <si>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</si>
  <si>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</si>
  <si>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</si>
  <si>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</si>
  <si>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</si>
  <si>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</si>
  <si>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</si>
  <si>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</si>
  <si>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</si>
  <si>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</si>
  <si>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</si>
  <si>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</si>
  <si>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</si>
  <si>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</si>
  <si>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</si>
  <si>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</si>
  <si>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</si>
  <si>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</si>
  <si>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</si>
  <si>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</si>
  <si>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</si>
  <si>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</si>
  <si>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</si>
  <si>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</si>
  <si>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</si>
  <si>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</si>
  <si>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</si>
  <si>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</si>
  <si>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</si>
  <si>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</si>
  <si>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</si>
  <si>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</si>
  <si>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</si>
  <si>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</si>
  <si>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</si>
  <si>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</si>
  <si>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</si>
  <si>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</si>
  <si>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</si>
  <si>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</si>
  <si>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</si>
  <si>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</si>
  <si>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</si>
  <si>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</si>
  <si>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</si>
  <si>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</si>
  <si>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</si>
  <si>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</si>
  <si>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</si>
  <si>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</si>
  <si>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</si>
  <si>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</si>
  <si>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</si>
  <si>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</si>
  <si>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</si>
  <si>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</si>
  <si>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</si>
  <si>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</si>
  <si>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</si>
  <si>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</si>
  <si>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</si>
  <si>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</si>
  <si>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</si>
  <si>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</si>
  <si>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</si>
  <si>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</si>
  <si>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</si>
  <si>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</si>
  <si>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</si>
  <si>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</si>
  <si>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</si>
  <si>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</si>
  <si>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</si>
  <si>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</si>
  <si>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</si>
  <si>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</si>
  <si>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</si>
  <si>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</si>
  <si>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</si>
  <si>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</si>
  <si>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</si>
  <si>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</si>
  <si>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</si>
  <si>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</si>
  <si>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</si>
  <si>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</si>
  <si>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</si>
  <si>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</si>
  <si>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</si>
  <si>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</si>
  <si>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</si>
  <si>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</si>
  <si>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</si>
  <si>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</si>
  <si>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</si>
  <si>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</si>
  <si>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</si>
  <si>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</si>
  <si>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</si>
  <si>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</si>
  <si>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</si>
  <si>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</si>
  <si>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</si>
  <si>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</si>
  <si>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</si>
  <si>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</si>
  <si>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</si>
  <si>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</si>
  <si>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</si>
  <si>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</si>
  <si>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</si>
  <si>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</si>
  <si>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</si>
  <si>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</si>
  <si>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</si>
  <si>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</si>
  <si>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</si>
  <si>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</si>
  <si>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</si>
  <si>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</si>
  <si>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</si>
  <si>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</si>
  <si>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</si>
  <si>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</si>
  <si>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</si>
  <si>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</si>
  <si>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</si>
  <si>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</si>
  <si>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</si>
  <si>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</si>
  <si>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</si>
  <si>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</si>
  <si>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</si>
  <si>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</si>
  <si>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</si>
  <si>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</si>
  <si>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</si>
  <si>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</si>
  <si>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</si>
  <si>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</si>
  <si>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</si>
  <si>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</si>
  <si>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</si>
  <si>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</si>
  <si>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</si>
  <si>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</si>
  <si>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</si>
  <si>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</si>
  <si>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</si>
  <si>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</si>
  <si>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</si>
  <si>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</si>
  <si>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</si>
  <si>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</si>
  <si>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</si>
  <si>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</si>
  <si>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</si>
  <si>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</si>
  <si>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</si>
  <si>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</si>
  <si>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</si>
  <si>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</si>
  <si>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</si>
  <si>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</si>
  <si>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</si>
  <si>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</si>
  <si>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</si>
  <si>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</si>
  <si>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</si>
  <si>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</si>
  <si>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</si>
  <si>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</si>
  <si>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</si>
  <si>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</si>
  <si>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</si>
  <si>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</si>
  <si>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</si>
  <si>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</si>
  <si>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</si>
  <si>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</si>
  <si>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</si>
  <si>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</si>
  <si>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</si>
  <si>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</si>
  <si>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</si>
  <si>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</si>
  <si>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</si>
  <si>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</si>
  <si>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</si>
  <si>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</si>
  <si>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</si>
  <si>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</si>
  <si>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</si>
  <si>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</si>
  <si>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</si>
  <si>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</si>
  <si>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</si>
  <si>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</si>
  <si>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</si>
  <si>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</si>
  <si>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</si>
  <si>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</si>
  <si>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</si>
  <si>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</si>
  <si>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</si>
  <si>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</si>
  <si>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</si>
  <si>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</si>
  <si>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</si>
  <si>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</si>
  <si>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</si>
  <si>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</si>
  <si>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</si>
  <si>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</si>
  <si>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</si>
  <si>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</si>
  <si>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</si>
  <si>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</si>
  <si>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</si>
  <si>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</si>
  <si>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</si>
  <si>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</si>
  <si>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</si>
  <si>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</si>
  <si>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</si>
  <si>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</si>
  <si>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</si>
  <si>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</si>
  <si>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</si>
  <si>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</si>
  <si>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</si>
  <si>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</si>
  <si>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</si>
  <si>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</si>
  <si>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</si>
  <si>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</si>
  <si>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</si>
  <si>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</si>
  <si>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</si>
  <si>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</si>
  <si>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</si>
  <si>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</si>
  <si>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</si>
  <si>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</si>
  <si>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</si>
  <si>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</si>
  <si>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</si>
  <si>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</si>
  <si>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</si>
  <si>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</si>
  <si>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</si>
  <si>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</si>
  <si>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</si>
  <si>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</si>
  <si>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</si>
  <si>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</si>
  <si>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</si>
  <si>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</si>
  <si>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</si>
  <si>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</si>
  <si>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</si>
  <si>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</si>
  <si>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</si>
  <si>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</si>
  <si>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</si>
  <si>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</si>
  <si>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</si>
  <si>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</si>
  <si>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</si>
  <si>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</si>
  <si>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</si>
  <si>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</si>
  <si>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</si>
  <si>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</si>
  <si>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</si>
  <si>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</si>
  <si>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</si>
  <si>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</si>
  <si>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</si>
  <si>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</si>
  <si>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</si>
  <si>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</si>
  <si>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</si>
  <si>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</si>
  <si>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</si>
  <si>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</si>
  <si>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</si>
  <si>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</si>
  <si>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</si>
  <si>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</si>
  <si>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</si>
  <si>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</si>
  <si>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</si>
  <si>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</si>
  <si>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</si>
  <si>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</si>
  <si>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</si>
  <si>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</si>
  <si>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</si>
  <si>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</si>
  <si>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</si>
  <si>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</si>
  <si>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</si>
  <si>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</si>
  <si>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</si>
  <si>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</si>
  <si>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</si>
  <si>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</si>
  <si>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</si>
  <si>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</si>
  <si>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</si>
  <si>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</si>
  <si>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</si>
  <si>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</si>
  <si>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</si>
  <si>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</si>
  <si>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</si>
  <si>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</si>
  <si>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</si>
  <si>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</si>
  <si>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</si>
  <si>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</si>
  <si>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</si>
  <si>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</si>
  <si>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</si>
  <si>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</si>
  <si>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</si>
  <si>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</si>
  <si>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</si>
  <si>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</si>
  <si>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</si>
  <si>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</si>
  <si>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</si>
  <si>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</si>
  <si>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</si>
  <si>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</si>
  <si>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</si>
  <si>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</si>
  <si>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</si>
  <si>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</si>
  <si>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</si>
  <si>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</si>
  <si>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</si>
  <si>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</si>
  <si>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</si>
  <si>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</si>
  <si>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</si>
  <si>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</si>
  <si>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</si>
  <si>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</si>
  <si>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</si>
  <si>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</si>
  <si>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</si>
  <si>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</si>
  <si>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</si>
  <si>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</si>
  <si>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</si>
  <si>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</si>
  <si>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</si>
  <si>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</si>
  <si>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</si>
  <si>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</si>
  <si>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</si>
  <si>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</si>
  <si>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</si>
  <si>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</si>
  <si>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</si>
  <si>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</si>
  <si>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</si>
  <si>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</si>
  <si>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</si>
  <si>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</si>
  <si>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</si>
  <si>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</si>
  <si>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</si>
  <si>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</si>
  <si>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</si>
  <si>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</si>
  <si>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</si>
  <si>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</si>
  <si>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</si>
  <si>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</si>
  <si>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</si>
  <si>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</si>
  <si>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</si>
  <si>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</si>
  <si>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</si>
  <si>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</si>
  <si>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</si>
  <si>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</si>
  <si>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</si>
  <si>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</si>
  <si>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</si>
  <si>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</si>
  <si>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</si>
  <si>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</si>
  <si>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</si>
  <si>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</si>
  <si>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</si>
  <si>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</si>
  <si>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</si>
  <si>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</si>
  <si>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</si>
  <si>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</si>
  <si>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</si>
  <si>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</si>
  <si>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</si>
  <si>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</si>
  <si>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</si>
  <si>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</si>
  <si>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</si>
  <si>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</si>
  <si>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</si>
  <si>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</si>
  <si>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</si>
  <si>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</si>
  <si>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</si>
  <si>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</si>
  <si>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</si>
  <si>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</si>
  <si>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</si>
  <si>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</si>
  <si>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</si>
  <si>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</si>
  <si>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</si>
  <si>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</si>
  <si>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</si>
  <si>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</si>
  <si>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</si>
  <si>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</si>
  <si>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</si>
  <si>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</si>
  <si>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</si>
  <si>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</si>
  <si>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</si>
  <si>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</si>
  <si>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</si>
  <si>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</si>
  <si>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</si>
  <si>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</si>
  <si>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</si>
  <si>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</si>
  <si>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</si>
  <si>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</si>
  <si>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</si>
  <si>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</si>
  <si>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</si>
  <si>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</si>
  <si>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</si>
  <si>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</si>
  <si>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</si>
  <si>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</si>
  <si>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</si>
  <si>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</si>
  <si>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</si>
  <si>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</si>
  <si>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</si>
  <si>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</si>
  <si>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</si>
  <si>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</si>
  <si>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</si>
  <si>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</si>
  <si>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</si>
  <si>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</si>
  <si>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</si>
  <si>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</si>
  <si>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</si>
  <si>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</si>
  <si>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</si>
  <si>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</si>
  <si>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</si>
  <si>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</si>
  <si>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</si>
  <si>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</si>
  <si>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</si>
  <si>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</si>
  <si>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</si>
  <si>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</si>
  <si>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</si>
  <si>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</si>
  <si>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</si>
  <si>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</si>
  <si>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</si>
  <si>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</si>
  <si>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</si>
  <si>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</si>
  <si>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</si>
  <si>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</si>
  <si>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</si>
  <si>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</si>
  <si>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</si>
  <si>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</si>
  <si>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</si>
  <si>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</si>
  <si>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</si>
  <si>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</si>
  <si>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</si>
  <si>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</si>
  <si>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</si>
  <si>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</si>
  <si>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</si>
  <si>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</si>
  <si>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</si>
  <si>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</si>
  <si>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</si>
  <si>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</si>
  <si>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</si>
  <si>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</si>
  <si>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</si>
  <si>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</si>
  <si>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</si>
  <si>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</si>
  <si>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</si>
  <si>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</si>
  <si>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</si>
  <si>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</si>
  <si>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</si>
  <si>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</si>
  <si>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</si>
  <si>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</si>
  <si>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</si>
  <si>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</si>
  <si>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</si>
  <si>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</si>
  <si>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</si>
  <si>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</si>
  <si>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</si>
  <si>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</si>
  <si>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</si>
  <si>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</si>
  <si>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</si>
  <si>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</si>
  <si>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</si>
  <si>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</si>
  <si>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</si>
  <si>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</si>
  <si>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</si>
  <si>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</si>
  <si>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</si>
  <si>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</si>
  <si>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</si>
  <si>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</si>
  <si>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</si>
  <si>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</si>
  <si>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</si>
  <si>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</si>
  <si>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</si>
  <si>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</si>
  <si>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</si>
  <si>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</si>
  <si>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</si>
  <si>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</si>
  <si>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</si>
  <si>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</si>
  <si>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</si>
  <si>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</si>
  <si>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</si>
  <si>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</si>
  <si>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</si>
  <si>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</si>
  <si>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</si>
  <si>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</si>
  <si>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</si>
  <si>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</si>
  <si>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</si>
  <si>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</si>
  <si>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</si>
  <si>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</si>
  <si>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</si>
  <si>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</si>
  <si>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</si>
  <si>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</si>
  <si>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</si>
  <si>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</si>
  <si>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</si>
  <si>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</si>
  <si>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</si>
  <si>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</si>
  <si>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</si>
  <si>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</si>
  <si>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</si>
  <si>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</si>
  <si>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</si>
  <si>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</si>
  <si>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</si>
  <si>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</si>
  <si>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</si>
  <si>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</si>
  <si>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</si>
  <si>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</si>
  <si>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</si>
  <si>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</si>
  <si>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</si>
  <si>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</si>
  <si>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</si>
  <si>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</si>
  <si>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</si>
  <si>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</si>
  <si>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</si>
  <si>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</si>
  <si>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</si>
  <si>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</si>
  <si>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</si>
  <si>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</si>
  <si>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</si>
  <si>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</si>
  <si>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</si>
  <si>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</si>
  <si>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</si>
  <si>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</si>
  <si>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</si>
  <si>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</si>
  <si>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</si>
  <si>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</si>
  <si>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</si>
  <si>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</si>
  <si>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</si>
  <si>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</si>
  <si>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</si>
  <si>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</si>
  <si>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</si>
  <si>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</si>
  <si>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</si>
  <si>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</si>
  <si>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</si>
  <si>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</si>
  <si>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</si>
  <si>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</si>
  <si>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</si>
  <si>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</si>
  <si>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</si>
  <si>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</si>
  <si>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</si>
  <si>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</si>
  <si>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</si>
  <si>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</si>
  <si>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</si>
  <si>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</si>
  <si>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</si>
  <si>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</si>
  <si>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</si>
  <si>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</si>
  <si>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</si>
  <si>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</si>
  <si>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</si>
  <si>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</si>
  <si>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</si>
  <si>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</si>
  <si>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</si>
  <si>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</si>
  <si>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</si>
  <si>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</si>
  <si>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</si>
  <si>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</si>
  <si>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</si>
  <si>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</si>
  <si>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</si>
  <si>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</si>
  <si>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</si>
  <si>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</si>
  <si>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</si>
  <si>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</si>
  <si>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</si>
  <si>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</si>
  <si>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</si>
  <si>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</si>
  <si>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</si>
  <si>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</si>
  <si>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</si>
  <si>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</si>
  <si>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</si>
  <si>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</si>
  <si>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</si>
  <si>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</si>
  <si>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</si>
  <si>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</si>
  <si>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</si>
  <si>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</si>
  <si>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</si>
  <si>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</si>
  <si>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</si>
  <si>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</si>
  <si>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</si>
  <si>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</si>
  <si>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</si>
  <si>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</si>
  <si>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</si>
  <si>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</si>
  <si>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</si>
  <si>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</si>
  <si>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</si>
  <si>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</si>
  <si>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</si>
  <si>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</si>
  <si>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</si>
  <si>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</si>
  <si>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PCM-20251108-00000484</t>
  </si>
  <si>
    <t>PCM-20251108-00000666</t>
  </si>
  <si>
    <t xml:space="preserve">ETA 45 min </t>
  </si>
  <si>
    <t xml:space="preserve"> </t>
  </si>
  <si>
    <t xml:space="preserve">                                                                                                                                                                                                                                                                                                                                                                                                                                                                                                                                                                                                                                                                                                                                                                                                                                                                                                                                                                                                                                                                                                                                                                                                                                                                                                                                                                                                                                                                                                                                                                                                                                                                                                                                                                                                                                                                                                                                                                                                                                                                                                                                                                                                                                                                                                                                                                                                                                                                                                                                                                                                                                                                                                                                                                                                                                                                                                                                                                                                                                                                                                                                                                                                                                                                                                                                                                                                                                                                                                                                                                                                                                                                                                                                                                                                                                                                                                                                                                                                                                                                                                                                                                                                                                                                                                                                                                                                                                                                                                                                                                                                                                                    </t>
  </si>
  <si>
    <t xml:space="preserve"> PCM-20250215-00000830 </t>
  </si>
  <si>
    <t>LTE site still down and  site located in aramco area access issue need special permission</t>
  </si>
  <si>
    <t>PCM-20251108-00000467</t>
  </si>
  <si>
    <t xml:space="preserve">ETA 15 mins  </t>
  </si>
  <si>
    <t>PCM-20251108-00000515</t>
  </si>
  <si>
    <t>ETA 40 mins</t>
  </si>
  <si>
    <t>PCM-20251108-00000605</t>
  </si>
  <si>
    <t>ETA 90 mins</t>
  </si>
  <si>
    <t>PCM-20251108-00000692</t>
  </si>
  <si>
    <t>ETA 65 mins</t>
  </si>
  <si>
    <t>PCM-20251108-00000652</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</si>
  <si>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</si>
  <si>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</si>
  <si>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</si>
  <si>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</si>
  <si>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</si>
  <si>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</si>
  <si>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</si>
  <si>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PCM-20251108-00000234</t>
  </si>
  <si>
    <t>TE issue  (No module fan detected) alarm active TE Team facing access issue As per building owner Site rent is pending since 1 month and he not allowing to work also he said don't come in night</t>
  </si>
  <si>
    <t>PCM-20251108-00000592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</si>
</sst>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8" totalsRowShown="0" headerRowDxfId="157" dataDxfId="156" headerRowBorderDxfId="154" tableBorderDxfId="155" totalsRowBorderDxfId="153">
  <autoFilter ref="A1:CJ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3" totalsRowShown="0" headerRowDxfId="31" dataDxfId="30" headerRowBorderDxfId="28" tableBorderDxfId="29">
  <autoFilter ref="A1:L2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4" sqref="K4"/>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8" ca="1" si="0">IFERROR(NOW()-F2,"")</f>
        <v>306.42528113425942</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45969.373706944447</v>
      </c>
      <c r="H3" s="117">
        <v>45969.360462962963</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t="shared" ca="1" si="0"/>
        <v>45969.373706944447</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45969.373706944447</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45969.373706944447</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45969.373706944447</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45969.373706944447</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45969.373706944447</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45969.373706944447</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45969.373706944447</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45969.373706944447</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45969.373706944447</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45969.373706944447</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45969.373706944447</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45969.373706944447</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45969.373706944447</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45969.373706944447</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45969.373706944447</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45969.373706944447</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45969.373706944447</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45969.373706944447</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45969.373706944447</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45969.373706944447</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45969.373706944447</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45969.373706944447</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45969.373706944447</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45969.373706944447</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ref="G29:G60" ca="1" si="1">IFERROR(NOW()-F29,"")</f>
        <v>45969.373706944447</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ca="1" si="1"/>
        <v>45969.373706944447</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45969.373706944447</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45969.373706944447</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45969.373706944447</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45969.373706944447</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45969.373706944447</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45969.373706944447</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45969.373706944447</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45969.373706944447</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45969.373706944447</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45969.373706944447</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45969.373706944447</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45969.373706944447</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45969.373706944447</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45969.373706944447</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45969.373706944447</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45969.373706944447</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45969.373706944447</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45969.373706944447</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45969.373706944447</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45969.373706944447</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45969.373706944447</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45969.373706944447</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45969.373706944447</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45969.373706944447</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45969.373706944447</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45969.373706944447</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45969.373706944447</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45969.373706944447</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45969.373706944447</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45969.373706944447</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ref="G61:G92" ca="1" si="2">IFERROR(NOW()-F61,"")</f>
        <v>45969.373706944447</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ca="1" si="2"/>
        <v>45969.373706944447</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45969.373706944447</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45969.373706944447</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45969.373706944447</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45969.373706944447</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45969.373706944447</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45969.373706944447</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45969.373706944447</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45969.373706944447</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45969.373706944447</v>
      </c>
      <c r="H71" s="117"/>
      <c r="I71" s="115" t="str">
        <f>IFERROR(VLOOKUP(D71,DB!A:F,6,0),"")</f>
        <v/>
      </c>
      <c r="J71" s="115" t="str">
        <f>IFERROR(VLOOKUP(D71,DB!A:G,7,0),"")</f>
        <v/>
      </c>
      <c r="K71" s="119"/>
      <c r="L71" s="120" t="str">
        <f>IFERROR(VLOOKUP(D71,DB!A:I,9,0),"")</f>
        <v/>
      </c>
    </row>
    <row r="72" spans="1:12" ht="15" customHeight="1">
      <c r="A72" s="123"/>
      <c r="B72" s="124" t="str">
        <f>IFERROR(VLOOKUP(D72,DB!A:K,11,0),"")</f>
        <v/>
      </c>
      <c r="C72" s="124"/>
      <c r="D72" s="124"/>
      <c r="E72" s="125"/>
      <c r="F72" s="126"/>
      <c r="G72" s="127">
        <f t="shared" ca="1" si="2"/>
        <v>45969.373706944447</v>
      </c>
      <c r="H72" s="126"/>
      <c r="I72" s="124" t="str">
        <f>IFERROR(VLOOKUP(D72,DB!A:F,6,0),"")</f>
        <v/>
      </c>
      <c r="J72" s="124" t="str">
        <f>IFERROR(VLOOKUP(D72,DB!A:G,7,0),"")</f>
        <v/>
      </c>
      <c r="K72" s="128"/>
      <c r="L72" s="129" t="str">
        <f>IFERROR(VLOOKUP(D72,DB!A:I,9,0),"")</f>
        <v/>
      </c>
    </row>
  </sheetData>
  <customSheetViews>
    <customSheetView guid="{F6042A99-DD27-4453-835D-0834D95730CC}" filter="1" showAutoFilter="1">
      <pageMargins left="0" right="0" top="0" bottom="0" header="0" footer="0"/>
      <autoFilter ref="B1:M1" xr:uid="{DE53678F-9752-49CF-8EF1-42F31A11D1F7}"/>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8"/>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9" ca="1" si="0">IFERROR(NOW()-F3,"-")</f>
        <v>144.37386898148543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45969.373706944447</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t="s">
        <v>39109</v>
      </c>
      <c r="B5" s="18" t="str">
        <f>IFERROR(VLOOKUP(D5,DB!A:K,11,0),"")</f>
        <v>R2</v>
      </c>
      <c r="C5" s="18">
        <v>6</v>
      </c>
      <c r="D5" s="18" t="s">
        <v>25436</v>
      </c>
      <c r="E5" s="85" t="s">
        <v>39102</v>
      </c>
      <c r="F5" s="104">
        <v>45969.323761574073</v>
      </c>
      <c r="G5" s="105">
        <f t="shared" ca="1" si="0"/>
        <v>4.9945370374189224E-2</v>
      </c>
      <c r="H5" s="104">
        <v>45969.317511574074</v>
      </c>
      <c r="I5" s="18" t="str">
        <f>IFERROR(VLOOKUP(D5,DB!A:F,6,0),"")</f>
        <v>SCECO</v>
      </c>
      <c r="J5" s="18" t="str">
        <f>IFERROR(VLOOKUP(D5,DB!A:G,7,0),"")</f>
        <v>Vandalized</v>
      </c>
      <c r="K5" s="61"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1</v>
      </c>
      <c r="D6" s="18" t="s">
        <v>23066</v>
      </c>
      <c r="E6" s="103" t="s">
        <v>39021</v>
      </c>
      <c r="F6" s="104">
        <v>45969.398958333331</v>
      </c>
      <c r="G6" s="105">
        <f t="shared" ca="1" si="0"/>
        <v>-2.5251388884498738E-2</v>
      </c>
      <c r="H6" s="104">
        <v>45969.392013888886</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45969.373706944447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45969.373706944447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45969.373706944447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45969.373706944447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45969.373706944447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45969.373706944447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45969.373706944447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45969.373706944447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45969.373706944447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45969.373706944447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45969.373706944447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45969.373706944447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45969.373706944447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45969.373706944447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45969.373706944447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45969.373706944447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45969.373706944447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45969.373706944447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45969.373706944447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45969.373706944447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45969.373706944447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45969.373706944447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45969.373706944447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ref="G30:G61" ca="1" si="1">IFERROR(NOW()-F30,"-")</f>
        <v>45969.373706944447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45969.373706944447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45969.373706944447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45969.373706944447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45969.373706944447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45969.373706944447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45969.373706944447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45969.373706944447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45969.373706944447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45969.373706944447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45969.373706944447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45969.373706944447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45969.373706944447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45969.373706944447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45969.373706944447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45969.373706944447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45969.373706944447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45969.373706944447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45969.373706944447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45969.373706944447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45969.373706944447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45969.373706944447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45969.373706944447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45969.373706944447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45969.373706944447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45969.373706944447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45969.373706944447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45969.373706944447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45969.373706944447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45969.373706944447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45969.373706944447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45969.373706944447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ref="G62:G93" ca="1" si="2">IFERROR(NOW()-F62,"-")</f>
        <v>45969.373706944447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45969.373706944447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45969.373706944447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45969.373706944447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45969.373706944447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45969.373706944447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33"/>
      <c r="B68" s="134" t="str">
        <f>IFERROR(VLOOKUP(D68,DB!A:K,11,0),"")</f>
        <v/>
      </c>
      <c r="C68" s="134"/>
      <c r="D68" s="134"/>
      <c r="E68" s="135"/>
      <c r="F68" s="136"/>
      <c r="G68" s="137">
        <f t="shared" ca="1" si="2"/>
        <v>45969.373706944447</v>
      </c>
      <c r="H68" s="136"/>
      <c r="I68" s="134" t="str">
        <f>IFERROR(VLOOKUP(D68,DB!A:F,6,0),"")</f>
        <v/>
      </c>
      <c r="J68" s="134" t="str">
        <f>IFERROR(VLOOKUP(D68,DB!A:G,7,0),"")</f>
        <v/>
      </c>
      <c r="K68" s="138"/>
      <c r="L68" s="134" t="str">
        <f>IFERROR(VLOOKUP(D68,DB!A:I,9,0),"")</f>
        <v/>
      </c>
      <c r="M68" s="134"/>
      <c r="N68" s="134"/>
      <c r="O68" s="134"/>
      <c r="P68" s="134"/>
      <c r="Q68" s="134"/>
      <c r="R68" s="134"/>
      <c r="S68" s="134"/>
      <c r="T68" s="134"/>
      <c r="U68" s="134"/>
      <c r="V68" s="134"/>
      <c r="W68" s="134"/>
      <c r="X68" s="134"/>
      <c r="Y68" s="134"/>
      <c r="Z68" s="134"/>
      <c r="AA68" s="134"/>
      <c r="AB68" s="134"/>
      <c r="AC68" s="134"/>
      <c r="AD68" s="134"/>
      <c r="AE68" s="134"/>
      <c r="AF68" s="134"/>
      <c r="AG68" s="134"/>
      <c r="AH68" s="134"/>
      <c r="AI68" s="134"/>
      <c r="AJ68" s="134"/>
      <c r="AK68" s="134"/>
      <c r="AL68" s="134"/>
      <c r="AM68" s="134"/>
      <c r="AN68" s="134"/>
      <c r="AO68" s="134"/>
      <c r="AP68" s="134"/>
      <c r="AQ68" s="134"/>
      <c r="AR68" s="134"/>
      <c r="AS68" s="134"/>
      <c r="AT68" s="134"/>
      <c r="AU68" s="134"/>
      <c r="AV68" s="134"/>
      <c r="AW68" s="134"/>
      <c r="AX68" s="134"/>
      <c r="AY68" s="134"/>
      <c r="AZ68" s="134"/>
      <c r="BA68" s="134"/>
      <c r="BB68" s="134"/>
      <c r="BC68" s="134"/>
      <c r="BD68" s="134"/>
      <c r="BE68" s="134"/>
      <c r="BF68" s="134"/>
      <c r="BG68" s="134"/>
      <c r="BH68" s="134"/>
      <c r="BI68" s="134"/>
      <c r="BJ68" s="134"/>
      <c r="BK68" s="134"/>
      <c r="BL68" s="134"/>
      <c r="BM68" s="134"/>
      <c r="BN68" s="134"/>
      <c r="BO68" s="134"/>
      <c r="BP68" s="134"/>
      <c r="BQ68" s="134"/>
      <c r="BR68" s="134"/>
      <c r="BS68" s="134"/>
      <c r="BT68" s="134"/>
      <c r="BU68" s="134"/>
      <c r="BV68" s="134"/>
      <c r="BW68" s="134"/>
      <c r="BX68" s="134"/>
      <c r="BY68" s="134"/>
      <c r="BZ68" s="134"/>
      <c r="CA68" s="134"/>
      <c r="CB68" s="134"/>
      <c r="CC68" s="134"/>
      <c r="CD68" s="134"/>
      <c r="CE68" s="134"/>
      <c r="CF68" s="134"/>
      <c r="CG68" s="134"/>
      <c r="CH68" s="134"/>
      <c r="CI68" s="134"/>
      <c r="CJ68" s="139"/>
    </row>
  </sheetData>
  <dataValidations count="2">
    <dataValidation allowBlank="1" showInputMessage="1" showErrorMessage="1" sqref="E1" xr:uid="{4D935161-CDD3-4592-B877-3FB59C99E142}"/>
    <dataValidation type="list" allowBlank="1" showInputMessage="1" showErrorMessage="1" sqref="E3:E4 E6:E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tabSelected="1" workbookViewId="0">
      <selection activeCell="B8" sqref="B8"/>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45969.373707060186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45969.373707060186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45969.373707060186</v>
      </c>
      <c r="H4" s="22" t="s">
        <v>39112</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45969.373707060186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45969.373707060186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45969.373707060186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45969.373707060186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45969.373707060186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45969.373707060186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45969.373707060186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45969.373707060186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45969.373707060186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45969.373707060186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45969.373707060186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45969.373707060186</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39113</v>
      </c>
      <c r="D17" s="18"/>
      <c r="E17" s="18"/>
      <c r="F17" s="20"/>
      <c r="G17" s="21">
        <f t="shared" ref="G17:G80" ca="1" si="1">IFERROR(NOW()-F17,"-")</f>
        <v>45969.373707060186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45969.373707060186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45969.373707060186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45969.373707060186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45969.373707060186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45969.373707060186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45969.373707060186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45969.373707060186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45969.373707060186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45969.373707060186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45969.373707060186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45969.373707060186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45969.373707060186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45969.373707060186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45969.373707060186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45969.373707060186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45969.373707060186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45969.373707060186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45969.373707060186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45969.373707060186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45969.373707060186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45969.373707060186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45969.373707060186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45969.373707060186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45969.373707060186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45969.373707060186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45969.373707060186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45969.373707060186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45969.373707060186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45969.373707060186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45969.373707060186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45969.373707060186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45969.373707060186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45969.373707060186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45969.373707060186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45969.373707060186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45969.373707060186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45969.373707060186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45969.373707060186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45969.373707060186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45969.373707060186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45969.373707060186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45969.373707060186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45969.373707060186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45969.373707060186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45969.373707060186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45969.373707060186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45969.373707060186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45969.373707060186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45969.373707060186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45969.373707060186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45969.373707060186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45969.373707060186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45969.373707060186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45969.373707060186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45969.373707060186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45969.373707060186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45969.373707060186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45969.373707060186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45969.373707060186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45969.373707060186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45969.373707060186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45969.373707060186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45969.373707060186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45969.373707060186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45969.373707060186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45969.373707060186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45969.373707060186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45969.373707060186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45969.373707060186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45969.373707060186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45969.373707060186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45969.373707060186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45969.373707060186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45969.373707060186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45969.373707060186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45969.373707060186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45969.373707060186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45969.373707060186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45969.373707060186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45969.373707060186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45969.373707060186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45969.373707060186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45969.373707060186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45969.373707060186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45969.373707060186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45969.373707060186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45969.373707060186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45969.373707060186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45969.373707060186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45969.373707060186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45969.373707060186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45969.373707060186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45969.373707060186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45969.373707060186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45969.373707060186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45969.373707060186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45969.373707060186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45969.373707060186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45969.373707060186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45969.373707060186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45969.373707060186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45969.373707060186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45969.373707060186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45969.373707060186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45969.373707060186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45969.373707060186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45969.373707060186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45969.373707060186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45969.373707060186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45969.373707060186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45969.373707060186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45969.373707060186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45969.373707060186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45969.373707060186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45969.373707060186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45969.373707060186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45969.373707060186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45969.373707060186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45969.373707060186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45969.373707060186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45969.373707060186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45969.373707060186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45969.373707060186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45969.373707060186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45969.373707060186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45969.373707060186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45969.373707060186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45969.373707060186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45969.373707060186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45969.373707060186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45969.373707060186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45969.373707060186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45969.373707060186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45969.373707060186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45969.373707060186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45969.373707060186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45969.373707060186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45969.373707060186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45969.373707060186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45969.373707060186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45969.373707060186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45969.373707060186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45969.373707060186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45969.373707060186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45969.373707060186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45969.373707060186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45969.373707060186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45969.373707060186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45969.373707060186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45969.373707060186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45969.373707060186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45969.373707060186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45969.373707060186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45969.373707060186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45969.373707060186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45969.373707060186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45969.373707060186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45969.373707060186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45969.373707060186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45969.373707060186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45969.373707060186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45969.373707060186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45969.373707060186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45969.373707060186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45969.373707060186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45969.373707060186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45969.373707060186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45969.373707060186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45969.373707060186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45969.373707060186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45969.373707060186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45969.373707060186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45969.373707060186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45969.373707060186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45969.373707060186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45969.373707060186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45969.373707060186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45969.373707060186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45969.373707060186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45969.373707060186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45969.373707060186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45969.373707060186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45969.373707060186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45969.373707060186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45969.373707060186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45969.373707060186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45969.373707060186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45969.373707060186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45969.373707060186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45969.373707060186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45969.373707060186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45969.373707060186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45969.373707060186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45969.373707060186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45969.373707060186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45969.373707060186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45969.373707060186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45969.373707060186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45969.373707060186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45969.373707060186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45969.373707060186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45969.373707060186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45969.373707060186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45969.373707060186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45969.373707060186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45969.373707060186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45969.373707060186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45969.373707060186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45969.373707060186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45969.373707060186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45969.373707060186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45969.373707060186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45969.373707060186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45969.373707060186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45969.373707060186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45969.373707060186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45969.373707060186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45969.373707060186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45969.373707060186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45969.373707060186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45969.373707060186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45969.373707060186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45969.373707060186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45969.373707060186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45969.373707060186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45969.373707060186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45969.373707060186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45969.373707060186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45969.373707060186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45969.373707060186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45969.373707060186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45969.373707060186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45969.373707060186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45969.373707060186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45969.373707060186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45969.373707060186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45969.373707060186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45969.373707060186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45969.373707060186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45969.373707060186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45969.373707060186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45969.373707060186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45969.373707060186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45969.373707060186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45969.373707060186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45969.373707060186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45969.373707060186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45969.373707060186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45969.373707060186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45969.373707060186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45969.373707060186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45969.373707060186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45969.373707060186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45969.373707060186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45969.373707060186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45969.373707060186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45969.373707060186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45969.373707060186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45969.373707060186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45969.373707060186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45969.373707060186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45969.373707060186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45969.373707060186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45969.373707060186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45969.373707060186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45969.373707060186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45969.373707060186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45969.373707060186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45969.373707060186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45969.373707060186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45969.373707060186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45969.373707060186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45969.373707060186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45969.373707060186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45969.373707060186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45969.373707060186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45969.373707060186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45969.373707060186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45969.373707060186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45969.373707060186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45969.373707060186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45969.373707060186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45969.373707060186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45969.373707060186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45969.373707060186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45969.373707060186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45969.373707060186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45969.373707060186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45969.373707060186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45969.373707060186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45969.373707060186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45969.373707060186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45969.373707060186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45969.373707060186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45969.373707060186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45969.373707060186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45969.373707060186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45969.373707060186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45969.373707060186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45969.373707060186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45969.373707060186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45969.373707060186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45969.373707060186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45969.373707060186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45969.373707060186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45969.373707060186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45969.373707060186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45969.373707060186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45969.373707060186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45969.373707060186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45969.373707060186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45969.373707060186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45969.373707060186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45969.373707060186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45969.373707060186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45969.373707060186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45969.373707060186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45969.373707060186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45969.373707060186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45969.373707060186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45969.373707060186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45969.373707060186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45969.373707060186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45969.373707060186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45969.373707060186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45969.373707060186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45969.373707060186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45969.373707060186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45969.373707060186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45969.373707060186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45969.373707060186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45969.373707060186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45969.373707060186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45969.373707060186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45969.373707060186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45969.373707060186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45969.373707060186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45969.373707060186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45969.373707060186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45969.373707060186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45969.373707060186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45969.373707060186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45969.373707060186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45969.373707060186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45969.373707060186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45969.373707060186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45969.373707060186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45969.373707060186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45969.373707060186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45969.373707060186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45969.373707060186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45969.373707060186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45969.373707060186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45969.373707060186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45969.373707060186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45969.373707060186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45969.373707060186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45969.373707060186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45969.373707060186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45969.373707060186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45969.373707060186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45969.373707060186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45969.373707060186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45969.373707060186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45969.373707060186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45969.373707060186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45969.373707060186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45969.373707060186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45969.373707060186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45969.373707060186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45969.373707060186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45969.373707060186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45969.373707060186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45969.373707060186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45969.373707060186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45969.373707060186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45969.373707060186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45969.373707060186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45969.373707060186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45969.373707060186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45969.373707060186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45969.373707060186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45969.373707060186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45969.373707060186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45969.373707060186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45969.373707060186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45969.373707060186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45969.373707060186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45969.373707060186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45969.373707060186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45969.373707060186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45969.373707060186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45969.373707060186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45969.373707060186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45969.373707060186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45969.373707060186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45969.373707060186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45969.373707060186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45969.373707060186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45969.373707060186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45969.373707060186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45969.373707060186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45969.373707060186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45969.373707060186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45969.373707060186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45969.373707060186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45969.373707060186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45969.373707060186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45969.373707060186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45969.373707060186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45969.373707060186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45969.373707060186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45969.373707060186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45969.373707060186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45969.373707060186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45969.373707060186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45969.373707060186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45969.373707060186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45969.373707060186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45969.373707060186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45969.373707060186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45969.373707060186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45969.373707060186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45969.373707060186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45969.373707060186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45969.373707060186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45969.373707060186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45969.373707060186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45969.373707060186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45969.373707060186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45969.373707060186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45969.373707060186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45969.373707060186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45969.373707060186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45969.373707060186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45969.373707060186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45969.373707060186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45969.373707060186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45969.373707060186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45969.373707060186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45969.373707060186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45969.373707060186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45969.373707060186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45969.373707060186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45969.373707060186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45969.373707060186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45969.373707060186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45969.373707060186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45969.373707060186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45969.373707060186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45969.373707060186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45969.373707060186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45969.373707060186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45969.373707060186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45969.373707060186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45969.373707060186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45969.373707060186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45969.373707060186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45969.373707060186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45969.373707060186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45969.373707060186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45969.373707060186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45969.373707060186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45969.373707060186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45969.373707060186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45969.373707060186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45969.373707060186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45969.373707060186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45969.373707060186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45969.373707060186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45969.373707060186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45969.373707060186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45969.373707060186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45969.373707060186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45969.373707060186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45969.373707060186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45969.373707060186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45969.373707060186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45969.373707060186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45969.373707060186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45969.373707060186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45969.373707060186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45969.373707060186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45969.373707060186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45969.373707060186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45969.373707060186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45969.373707060186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45969.373707060186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45969.373707060186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45969.373707060186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45969.373707060186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45969.373707060186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45969.373707060186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45969.373707060186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45969.373707060186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45969.373707060186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45969.373707060186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45969.373707060186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45969.373707060186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45969.373707060186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45969.373707060186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45969.373707060186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45969.373707060186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45969.373707060186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45969.373707060186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45969.373707060186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45969.373707060186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45969.373707060186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45969.373707060186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45969.373707060186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45969.373707060186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45969.373707060186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45969.373707060186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45969.373707060186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45969.373707060186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45969.373707060186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45969.373707060186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45969.373707060186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45969.373707060186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45969.373707060186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45969.373707060186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45969.373707060186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45969.373707060186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45969.373707060186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45969.373707060186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45969.373707060186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45969.373707060186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45969.373707060186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45969.373707060186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45969.373707060186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45969.373707060186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45969.373707060186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45969.373707060186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45969.373707060186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45969.373707060186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45969.373707060186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45969.373707060186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45969.373707060186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45969.373707060186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45969.373707060186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45969.373707060186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45969.373707060186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45969.373707060186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45969.373707060186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45969.373707060186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45969.373707060186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45969.373707060186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45969.373707060186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45969.373707060186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45969.373707060186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45969.373707060186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45969.373707060186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45969.373707060186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45969.373707060186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45969.373707060186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45969.373707060186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45969.373707060186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45969.373707060186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45969.373707060186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45969.373707060186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45969.373707060186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45969.373707060186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45969.373707060186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45969.373707060186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45969.373707060186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45969.373707060186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45969.373707060186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45969.373707060186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45969.373707060186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45969.373707060186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45969.373707060186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45969.373707060186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45969.373707060186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45969.373707060186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45969.373707060186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45969.373707060186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45969.373707060186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45969.373707060186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45969.373707060186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45969.373707060186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45969.373707060186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45969.373707060186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45969.373707060186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45969.373707060186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45969.373707060186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45969.373707060186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45969.373707060186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45969.373707060186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45969.373707060186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45969.373707060186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45969.373707060186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45969.373707060186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45969.373707060186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45969.373707060186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45969.373707060186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45969.373707060186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45969.373707060186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45969.373707060186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45969.373707060186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45969.373707060186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45969.373707060186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45969.373707060186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45969.373707060186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45969.373707060186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45969.373707060186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45969.373707060186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45969.373707060186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45969.373707060186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45969.373707060186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45969.373707060186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45969.373707060186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45969.373707060186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45969.373707060186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45969.373707060186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45969.373707060186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45969.373707060186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45969.373707060186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45969.373707060186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45969.373707060186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45969.373707060186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45969.373707060186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45969.373707060186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45969.373707060186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45969.373707060186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45969.373707060186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45969.373707060186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45969.373707060186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45969.373707060186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45969.373707060186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45969.373707060186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45969.373707060186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45969.373707060186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45969.373707060186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45969.373707060186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45969.373707060186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45969.373707060186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45969.373707060186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45969.373707060186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45969.373707060186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45969.373707060186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45969.373707060186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45969.373707060186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45969.373707060186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45969.373707060186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45969.373707060186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45969.373707060186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45969.373707060186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45969.373707060186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45969.373707060186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45969.373707060186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45969.373707060186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45969.373707060186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45969.373707060186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45969.373707060186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45969.373707060186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45969.373707060186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45969.373707060186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45969.373707060186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45969.373707060186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45969.373707060186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45969.373707060186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45969.373707060186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45969.373707060186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45969.373707060186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45969.373707060186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45969.373707060186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45969.373707060186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45969.373707060186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45969.373707060186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45969.373707060186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45969.373707060186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45969.373707060186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45969.373707060186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45969.373707060186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45969.373707060186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45969.373707060186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45969.373707060186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45969.373707060186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45969.373707060186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45969.373707060186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45969.373707060186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45969.373707060186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45969.373707060186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45969.373707060186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45969.373707060186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45969.373707060186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45969.373707060186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45969.373707060186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45969.373707060186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45969.373707060186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45969.373707060186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45969.373707060186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45969.373707060186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45969.373707060186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45969.373707060186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45969.373707060186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45969.373707060186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45969.373707060186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45969.373707060186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45969.373707060186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45969.373707060186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45969.373707060186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45969.373707060186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45969.373707060186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45969.373707060186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45969.373707060186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45969.373707060186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45969.373707060186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45969.373707060186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45969.373707060186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45969.373707060186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45969.373707060186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45969.373707060186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45969.373707060186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45969.373707060186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45969.373707060186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45969.373707060186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45969.373707060186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45969.373707060186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45969.373707060186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45969.373707060186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45969.373707060186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45969.373707060186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45969.373707060186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45969.373707060186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45969.373707060186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45969.373707060186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45969.373707060186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45969.373707060186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45969.373707060186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45969.373707060186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45969.373707060186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45969.373707060186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45969.373707060186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45969.373707060186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45969.373707060186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45969.373707060186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45969.373707060186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45969.373707060186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45969.373707060186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45969.373707060186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45969.373707060186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45969.373707060186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45969.373707060186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45969.373707060186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45969.373707060186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45969.373707060186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45969.373707060186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45969.373707060186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45969.373707060186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45969.373707060186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45969.373707060186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45969.373707060186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45969.373707060186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45969.373707060186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45969.373707060186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45969.373707060186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45969.373707060186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45969.373707060186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45969.373707060186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45969.373707060186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45969.373707060186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45969.373707060186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45969.373707060186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45969.373707060186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45969.373707060186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45969.373707060186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45969.373707060186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45969.373707060186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45969.373707060186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45969.373707060186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45969.373707060186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45969.373707060186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45969.373707060186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45969.373707060186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45969.373707060186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45969.373707060186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45969.373707060186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45969.373707060186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45969.373707060186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45969.373707060186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45969.373707060186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45969.373707060186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45969.373707060186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45969.373707060186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45969.373707060186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45969.373707060186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45969.373707060186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45969.373707060186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45969.373707060186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45969.373707060186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45969.373707060186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45969.373707060186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45969.373707060186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45969.373707060186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45969.373707060186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45969.373707060186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45969.373707060186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45969.373707060186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45969.373707060186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45969.373707060186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45969.373707060186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45969.373707060186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45969.373707060186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45969.373707060186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45969.373707060186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45969.373707060186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45969.373707060186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45969.373707060186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45969.373707060186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45969.373707060186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45969.373707060186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45969.373707060186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45969.373707060186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45969.373707060186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45969.373707060186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45969.373707060186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45969.373707060186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45969.373707060186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45969.373707060186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45969.373707060186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45969.373707060186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45969.373707060186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45969.373707060186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45969.373707060186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45969.373707060186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45969.373707060186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45969.373707060186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45969.373707060186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45969.373707060186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45969.373707060186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45969.373707060186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45969.373707060186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45969.373707060186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45969.373707060186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45969.373707060186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45969.373707060186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45969.373707060186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45969.373707060186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45969.373707060186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45969.373707060186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45969.373707060186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45969.373707060186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45969.373707060186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45969.373707060186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45969.373707060186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45969.373707060186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45969.373707060186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45969.373707060186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45969.373707060186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45969.373707060186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45969.373707060186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45969.373707060186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45969.373707060186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45969.373707060186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45969.373707060186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45969.373707060186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45969.373707060186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45969.373707060186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45969.373707060186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45969.373707060186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45969.373707060186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45969.373707060186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45969.373707060186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45969.373707060186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45969.373707060186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45969.373707060186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45969.373707060186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45969.373707060186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45969.373707060186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45969.373707060186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45969.373707060186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45969.373707060186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45969.373707060186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45969.373707060186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45969.373707060186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45969.373707060186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45969.373707060186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45969.373707060186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45969.373707060186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45969.373707060186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45969.373707060186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45969.373707060186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45969.373707060186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45969.373707060186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45969.373707060186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45969.373707060186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45969.373707060186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45969.373707060186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45969.373707060186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45969.373707060186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45969.373707060186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45969.373707060186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45969.373707060186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45969.373707060186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45969.373707060186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45969.373707060186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45969.373707060186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45969.373707060186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45969.373707060186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45969.373707060186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45969.373707060186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45969.373707060186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45969.373707060186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45969.373707060186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45969.373707060186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45969.373707060186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45969.373707060186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45969.373707060186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45969.373707060186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45969.373707060186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45969.373707060186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45969.373707060186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45969.373707060186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45969.373707060186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45969.373707060186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45969.373707060186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45969.373707060186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45969.373707060186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45969.373707060186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45969.373707060186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45969.373707060186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45969.373707060186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45969.373707060186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45969.373707060186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45969.373707060186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45969.373707060186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45969.373707060186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45969.373707060186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45969.373707060186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45969.373707060186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45969.373707060186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45969.373707060186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45969.373707060186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45969.373707060186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45969.373707060186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45969.373707060186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45969.373707060186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45969.373707060186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45969.373707060186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45969.373707060186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45969.373707060186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45969.373707060186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45969.373707060186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45969.373707060186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45969.373707060186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45969.373707060186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45969.373707060186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45969.373707060186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45969.373707060186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45969.373707060186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45969.373707060186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45969.373707060186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45969.373707060186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45969.373707060186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45969.373707060186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45969.373707060186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45969.373707060186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45969.373707060186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45969.373707060186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45969.373707060186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45969.373707060186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45969.373707060186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45969.373707060186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45969.373707060186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45969.373707060186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45969.373707060186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45969.373707060186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45969.373707060186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45969.373707060186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45969.373707060186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45969.373707060186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45969.373707060186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45969.373707060186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45969.373707060186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45969.373707060186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45969.373707060186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45969.373707060186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45969.373707060186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45969.373707060186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45969.373707060186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45969.373707060186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45969.373707060186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45969.373707060186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45969.373707060186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45969.373707060186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45969.373707060186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45969.373707060186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45969.373707060186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45969.373707060186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45969.373707060186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45969.373707060186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45969.373707060186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45969.373707060186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45969.373707060186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45969.373707060186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45969.373707060186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45969.373707060186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45969.373707060186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45969.373707060186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45969.373707060186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45969.373707060186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45969.373707060186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45969.373707060186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45969.373707060186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45969.373707060186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45969.373707060186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45969.373707060186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45969.373707060186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45969.373707060186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45969.373707060186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45969.373707060186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45969.373707060186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45969.373707060186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45969.373707060186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45969.373707060186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45969.373707060186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45969.373707060186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45969.373707060186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45969.373707060186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45969.373707060186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45969.373707060186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45969.373707060186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45969.373707060186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45969.373707060186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45969.373707060186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45969.373707060186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45969.373707060186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45969.373707060186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45969.373707060186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45969.373707060186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45969.373707060186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45969.373707060186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45969.373707060186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45969.373707060186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45969.373707060186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45969.373707060186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45969.373707060186</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workbookViewId="0">
      <selection activeCell="F10" sqref="F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G31" ca="1" si="0">IFERROR(NOW()-F2,"")</f>
        <v>265.8929893518507</v>
      </c>
      <c r="H2" s="96">
        <v>45703.474768518521</v>
      </c>
      <c r="I2" s="96" t="str">
        <f>IFERROR(VLOOKUP(D2,DB!A:F,6,0),"")</f>
        <v>SCECO</v>
      </c>
      <c r="J2" s="96" t="str">
        <f>IFERROR(VLOOKUP(D2,DB!A:G,7,0),"")</f>
        <v>Dead</v>
      </c>
      <c r="K2" s="98" t="s">
        <v>39115</v>
      </c>
      <c r="L2" s="92" t="str">
        <f>IFERROR(VLOOKUP(D2,DB!A:I,9,0),"")</f>
        <v>Latis</v>
      </c>
    </row>
    <row r="3" spans="1:16" ht="15" customHeight="1">
      <c r="A3" s="108" t="s">
        <v>39116</v>
      </c>
      <c r="B3" s="108" t="str">
        <f>IFERROR(VLOOKUP(D3,DB!A:K,11,0),"")</f>
        <v>R4</v>
      </c>
      <c r="C3" s="109">
        <v>1</v>
      </c>
      <c r="D3" s="110" t="s">
        <v>38521</v>
      </c>
      <c r="E3" s="95" t="s">
        <v>39021</v>
      </c>
      <c r="F3" s="111">
        <v>45969.316666666666</v>
      </c>
      <c r="G3" s="112">
        <f t="shared" ca="1" si="0"/>
        <v>5.7040277781197801E-2</v>
      </c>
      <c r="H3" s="111">
        <v>45969.305162037039</v>
      </c>
      <c r="I3" s="108" t="str">
        <f>IFERROR(VLOOKUP(D3,DB!A:F,6,0),"")</f>
        <v>Generator-SG</v>
      </c>
      <c r="J3" s="141" t="str">
        <f>IFERROR(VLOOKUP(D3,DB!A:G,7,0),"")</f>
        <v>Vandalized</v>
      </c>
      <c r="K3" s="113" t="s">
        <v>39117</v>
      </c>
      <c r="L3" s="110" t="str">
        <f>IFERROR(VLOOKUP(D3,DB!A:I,9,0),"")</f>
        <v>Latis</v>
      </c>
    </row>
    <row r="4" spans="1:16" ht="15" customHeight="1">
      <c r="A4" s="108" t="s">
        <v>39118</v>
      </c>
      <c r="B4" s="108" t="str">
        <f>IFERROR(VLOOKUP(D4,DB!A:K,11,0),"")</f>
        <v>R4</v>
      </c>
      <c r="C4" s="109">
        <v>1</v>
      </c>
      <c r="D4" s="110" t="s">
        <v>38556</v>
      </c>
      <c r="E4" s="95" t="s">
        <v>39021</v>
      </c>
      <c r="F4" s="111">
        <v>45969.338888888888</v>
      </c>
      <c r="G4" s="112">
        <f t="shared" ca="1" si="0"/>
        <v>3.4818055559298955E-2</v>
      </c>
      <c r="H4" s="111">
        <v>45969.333379629628</v>
      </c>
      <c r="I4" s="108" t="str">
        <f>IFERROR(VLOOKUP(D4,DB!A:F,6,0),"")</f>
        <v>SCECO</v>
      </c>
      <c r="J4" s="108" t="str">
        <f>IFERROR(VLOOKUP(D4,DB!A:G,7,0),"")</f>
        <v>No BB Shifted</v>
      </c>
      <c r="K4" s="113" t="s">
        <v>39119</v>
      </c>
      <c r="L4" s="110" t="str">
        <f>IFERROR(VLOOKUP(D4,DB!A:I,9,0),"")</f>
        <v>Latis</v>
      </c>
    </row>
    <row r="5" spans="1:16" ht="15" customHeight="1">
      <c r="A5" s="108" t="s">
        <v>39120</v>
      </c>
      <c r="B5" s="108" t="str">
        <f>IFERROR(VLOOKUP(D5,DB!A:K,11,0),"")</f>
        <v>R4</v>
      </c>
      <c r="C5" s="109">
        <v>1</v>
      </c>
      <c r="D5" s="110" t="s">
        <v>34500</v>
      </c>
      <c r="E5" s="95" t="s">
        <v>39021</v>
      </c>
      <c r="F5" s="111">
        <v>45969.37259259259</v>
      </c>
      <c r="G5" s="112">
        <f t="shared" ca="1" si="0"/>
        <v>1.1143518568133004E-3</v>
      </c>
      <c r="H5" s="111">
        <v>45969.366342592592</v>
      </c>
      <c r="I5" s="108" t="str">
        <f>IFERROR(VLOOKUP(D5,DB!A:F,6,0),"")</f>
        <v>SCECO</v>
      </c>
      <c r="J5" s="108" t="str">
        <f>IFERROR(VLOOKUP(D5,DB!A:G,7,0),"")</f>
        <v>Vandalized</v>
      </c>
      <c r="K5" s="113" t="s">
        <v>39121</v>
      </c>
      <c r="L5" s="110" t="str">
        <f>IFERROR(VLOOKUP(D5,DB!A:I,9,0),"")</f>
        <v>Latis</v>
      </c>
    </row>
    <row r="6" spans="1:16" ht="15" customHeight="1">
      <c r="A6" s="108" t="s">
        <v>39122</v>
      </c>
      <c r="B6" s="108" t="str">
        <f>IFERROR(VLOOKUP(D6,DB!A:K,11,0),"")</f>
        <v>R4</v>
      </c>
      <c r="C6" s="109">
        <v>1</v>
      </c>
      <c r="D6" s="110" t="s">
        <v>37524</v>
      </c>
      <c r="E6" s="95" t="s">
        <v>39021</v>
      </c>
      <c r="F6" s="111">
        <v>45969.411631944444</v>
      </c>
      <c r="G6" s="112">
        <f t="shared" ca="1" si="0"/>
        <v>-3.7924999996903352E-2</v>
      </c>
      <c r="H6" s="111">
        <v>45969.373437499999</v>
      </c>
      <c r="I6" s="108" t="str">
        <f>IFERROR(VLOOKUP(D6,DB!A:F,6,0),"")</f>
        <v>SCECO</v>
      </c>
      <c r="J6" s="108" t="str">
        <f>IFERROR(VLOOKUP(D6,DB!A:G,7,0),"")</f>
        <v>Dead</v>
      </c>
      <c r="K6" s="113" t="s">
        <v>39123</v>
      </c>
      <c r="L6" s="110" t="str">
        <f>IFERROR(VLOOKUP(D6,DB!A:I,9,0),"")</f>
        <v>Latis</v>
      </c>
    </row>
    <row r="7" spans="1:16" ht="15" customHeight="1">
      <c r="A7" s="141" t="s">
        <v>39124</v>
      </c>
      <c r="B7" s="141" t="str">
        <f>IFERROR(VLOOKUP(D7,DB!A:K,11,0),"")</f>
        <v>R4</v>
      </c>
      <c r="C7" s="94">
        <v>1</v>
      </c>
      <c r="D7" s="92" t="s">
        <v>35229</v>
      </c>
      <c r="E7" s="95" t="s">
        <v>39021</v>
      </c>
      <c r="F7" s="96">
        <v>45969.392685185187</v>
      </c>
      <c r="G7" s="142">
        <f t="shared" ca="1" si="0"/>
        <v>-1.8978240739670582E-2</v>
      </c>
      <c r="H7" s="96">
        <v>45969.385740740741</v>
      </c>
      <c r="I7" s="141" t="str">
        <f>IFERROR(VLOOKUP(D7,DB!A:F,6,0),"")</f>
        <v>Generator-SG</v>
      </c>
      <c r="J7" s="141" t="str">
        <f>IFERROR(VLOOKUP(D7,DB!A:G,7,0),"")</f>
        <v>Dead</v>
      </c>
      <c r="K7" s="98" t="s">
        <v>39125</v>
      </c>
      <c r="L7" s="92" t="str">
        <f>IFERROR(VLOOKUP(D7,DB!A:I,9,0),"")</f>
        <v>Latis</v>
      </c>
    </row>
    <row r="8" spans="1:16" ht="15" customHeight="1">
      <c r="A8" s="141"/>
      <c r="B8" s="141" t="str">
        <f>IFERROR(VLOOKUP(D8,DB!A:K,11,0),"")</f>
        <v/>
      </c>
      <c r="C8" s="94"/>
      <c r="D8" s="92"/>
      <c r="E8" s="95"/>
      <c r="F8" s="96"/>
      <c r="G8" s="142">
        <f t="shared" ca="1" si="0"/>
        <v>45969.373706944447</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45969.373706944447</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45969.373706944447</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45969.373706944447</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45969.373706944447</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45969.373706944447</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45969.373706944447</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45969.373706944447</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45969.373706944447</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45969.373706944447</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45969.373706944447</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45969.373706944447</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45969.373706944447</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45969.373706944447</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45969.373706944447</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45969.373706944447</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45969.373706944447</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45969.373706944447</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45969.373706944447</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45969.373706944447</v>
      </c>
      <c r="H27" s="96"/>
      <c r="I27" s="141" t="str">
        <f>IFERROR(VLOOKUP(D27,DB!A:F,6,0),"")</f>
        <v/>
      </c>
      <c r="J27" s="141" t="str">
        <f>IFERROR(VLOOKUP(D27,DB!A:G,7,0),"")</f>
        <v/>
      </c>
      <c r="K27" s="98"/>
      <c r="L27" s="92" t="str">
        <f>IFERROR(VLOOKUP(D27,DB!A:I,9,0),"")</f>
        <v/>
      </c>
    </row>
    <row r="28" spans="1:12" ht="15" customHeight="1">
      <c r="A28" s="141"/>
      <c r="B28" s="141" t="str">
        <f>IFERROR(VLOOKUP(D28,DB!A:K,11,0),"")</f>
        <v>R4</v>
      </c>
      <c r="C28" s="94"/>
      <c r="D28" s="157" t="s">
        <v>37524</v>
      </c>
      <c r="E28" s="95"/>
      <c r="F28" s="96"/>
      <c r="G28" s="142">
        <f t="shared" ca="1" si="0"/>
        <v>45969.373706944447</v>
      </c>
      <c r="H28" s="96"/>
      <c r="I28" s="141" t="str">
        <f>IFERROR(VLOOKUP(D28,DB!A:F,6,0),"")</f>
        <v>SCECO</v>
      </c>
      <c r="J28" s="141" t="str">
        <f>IFERROR(VLOOKUP(D28,DB!A:G,7,0),"")</f>
        <v>Dead</v>
      </c>
      <c r="K28" s="98"/>
      <c r="L28" s="92" t="str">
        <f>IFERROR(VLOOKUP(D28,DB!A:I,9,0),"")</f>
        <v>Latis</v>
      </c>
    </row>
    <row r="29" spans="1:12" ht="15" customHeight="1">
      <c r="A29" s="141"/>
      <c r="B29" s="141" t="str">
        <f>IFERROR(VLOOKUP(D29,DB!A:K,11,0),"")</f>
        <v/>
      </c>
      <c r="C29" s="94"/>
      <c r="D29" s="92"/>
      <c r="E29" s="95"/>
      <c r="F29" s="96"/>
      <c r="G29" s="142">
        <f t="shared" ca="1" si="0"/>
        <v>45969.373706944447</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45969.373706944447</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45969.373706944447</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ref="G32:G63" ca="1" si="1">IFERROR(NOW()-F32,"")</f>
        <v>45969.373706944447</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45969.373706944447</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45969.373706944447</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45969.373706944447</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45969.373706944447</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45969.373706944447</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45969.373706944447</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45969.373706944447</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45969.373706944447</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45969.373706944447</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45969.373706944447</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45969.373706944447</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45969.373706944447</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45969.373706944447</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45969.373706944447</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45969.373706944447</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45969.373706944447</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45969.373706944447</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45969.373706944447</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45969.373706944447</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45969.373706944447</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45969.373706944447</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45969.373706944447</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45969.373706944447</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45969.373706944447</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45969.373706944447</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45969.373706944447</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45969.373706944447</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45969.373706944447</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45969.373706944447</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45969.373706944447</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45969.373706944447</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ref="G64:G95" ca="1" si="2">IFERROR(NOW()-F64,"")</f>
        <v>45969.373706944447</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45969.373706944447</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45969.373706944447</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45969.373706944447</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45969.373706944447</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45969.373706944447</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45969.373706944447</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45969.373706944447</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45969.373706944447</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45969.373706944447</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45969.373706944447</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45969.373706944447</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45969.373706944447</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45969.373706944447</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45969.373706944447</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45969.373706944447</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45969.373706944447</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45969.373706944447</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45969.373706944447</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45969.373706944447</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45969.373706944447</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45969.373706944447</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45969.373706944447</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45969.373706944447</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45969.373706944447</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45969.373706944447</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45969.373706944447</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45969.373706944447</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45969.373706944447</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45969.373706944447</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45969.373706944447</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45969.373706944447</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ref="G96:G127" ca="1" si="3">IFERROR(NOW()-F96,"")</f>
        <v>45969.373706944447</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45969.373706944447</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45969.373706944447</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45969.373706944447</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45969.373706944447</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45969.373706944447</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45969.373706944447</v>
      </c>
      <c r="H102" s="96"/>
      <c r="I102" s="141" t="str">
        <f>IFERROR(VLOOKUP(D102,DB!A:F,6,0),"")</f>
        <v/>
      </c>
      <c r="J102" s="141" t="str">
        <f>IFERROR(VLOOKUP(D102,DB!A:G,7,0),"")</f>
        <v/>
      </c>
      <c r="K102" s="98"/>
      <c r="L102" s="92" t="str">
        <f>IFERROR(VLOOKUP(D102,DB!A:I,9,0),"")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3"/>
  <sheetViews>
    <sheetView workbookViewId="0">
      <selection activeCell="L2" sqref="L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39126</v>
      </c>
      <c r="B2" s="37" t="str">
        <f>IFERROR(VLOOKUP(D2,DB!A:K,11,0),"")</f>
        <v>R5</v>
      </c>
      <c r="C2" s="37">
        <v>3</v>
      </c>
      <c r="D2" s="107" t="s">
        <v>36011</v>
      </c>
      <c r="E2" s="37" t="s">
        <v>39021</v>
      </c>
      <c r="F2" s="38">
        <v>45891.832060185188</v>
      </c>
      <c r="G2" s="122">
        <f ca="1">IFERROR(NOW()-F2,"")</f>
        <v>77.541646759258583</v>
      </c>
      <c r="H2" s="38">
        <v>45891.790393518517</v>
      </c>
      <c r="I2" s="37" t="str">
        <f>IFERROR(VLOOKUP(D2,DB!A:F,6,0),"")</f>
        <v>Generator-SG</v>
      </c>
      <c r="J2" s="37" t="str">
        <f>IFERROR(VLOOKUP(D2,DB!A:G,7,0),"")</f>
        <v>Vandalized</v>
      </c>
      <c r="K2" s="37" t="s">
        <v>39127</v>
      </c>
      <c r="L2" s="37" t="str">
        <f>IFERROR(VLOOKUP(D2,DB!A:I,9,0),"")</f>
        <v>Latis</v>
      </c>
      <c r="M2" s="106"/>
    </row>
    <row r="3" spans="1:13" ht="30">
      <c r="A3" s="37" t="s">
        <v>39128</v>
      </c>
      <c r="B3" s="37" t="str">
        <f>IFERROR(VLOOKUP(D3,DB!A:K,11,0),"")</f>
        <v>R5</v>
      </c>
      <c r="C3" s="37">
        <v>1</v>
      </c>
      <c r="D3" s="37" t="s">
        <v>33268</v>
      </c>
      <c r="E3" s="37" t="s">
        <v>39102</v>
      </c>
      <c r="F3" s="38">
        <v>45926.188877314817</v>
      </c>
      <c r="G3" s="122">
        <f t="shared" ref="G3" ca="1" si="0">IFERROR(NOW()-F3,"")</f>
        <v>43.184829629630258</v>
      </c>
      <c r="H3" s="38">
        <v>45926.158159722225</v>
      </c>
      <c r="I3" s="37" t="str">
        <f>IFERROR(VLOOKUP(D3,DB!A:F,6,0),"")</f>
        <v>SCECO</v>
      </c>
      <c r="J3" s="37" t="str">
        <f>IFERROR(VLOOKUP(D3,DB!A:G,7,0),"")</f>
        <v>Good</v>
      </c>
      <c r="K3" s="37" t="s">
        <v>39129</v>
      </c>
      <c r="L3" s="37" t="str">
        <f>IFERROR(VLOOKUP(D3,DB!A:I,9,0),"")</f>
        <v>Latis</v>
      </c>
      <c r="M3" s="106"/>
    </row>
    <row r="4" spans="1:13" ht="48" customHeight="1">
      <c r="A4" s="130" t="s">
        <v>39130</v>
      </c>
      <c r="B4" s="130" t="str">
        <f>IFERROR(VLOOKUP(D4,DB!A:K,11,0),"")</f>
        <v>R5</v>
      </c>
      <c r="C4" s="130">
        <v>1</v>
      </c>
      <c r="D4" s="130" t="s">
        <v>34758</v>
      </c>
      <c r="E4" s="130" t="s">
        <v>39102</v>
      </c>
      <c r="F4" s="131">
        <v>45948.661111111112</v>
      </c>
      <c r="G4" s="132">
        <f t="shared" ref="G4:G62" ca="1" si="1">IFERROR(NOW()-F4,"")</f>
        <v>20.71259583333449</v>
      </c>
      <c r="H4" s="131">
        <v>45948.661111111112</v>
      </c>
      <c r="I4" s="130" t="str">
        <f>IFERROR(VLOOKUP(D4,DB!A:F,6,0),"")</f>
        <v>SCECO</v>
      </c>
      <c r="J4" s="130" t="str">
        <f>IFERROR(VLOOKUP(D4,DB!A:G,7,0),"")</f>
        <v>Dead</v>
      </c>
      <c r="K4" s="130" t="s">
        <v>39131</v>
      </c>
      <c r="L4" s="130" t="str">
        <f>IFERROR(VLOOKUP(D4,DB!A:I,9,0),"")</f>
        <v>Latis</v>
      </c>
    </row>
    <row r="5" spans="1:13" ht="30.75">
      <c r="A5" s="130" t="s">
        <v>39132</v>
      </c>
      <c r="B5" s="130" t="str">
        <f>IFERROR(VLOOKUP(D5,DB!A:K,11,0),"")</f>
        <v>R5</v>
      </c>
      <c r="C5" s="130">
        <v>1</v>
      </c>
      <c r="D5" s="130" t="s">
        <v>31937</v>
      </c>
      <c r="E5" s="130" t="s">
        <v>39021</v>
      </c>
      <c r="F5" s="131">
        <v>45969.156712962962</v>
      </c>
      <c r="G5" s="132">
        <f t="shared" ca="1" si="1"/>
        <v>0.21699398148484761</v>
      </c>
      <c r="H5" s="131">
        <v>45968.953599537039</v>
      </c>
      <c r="I5" s="130" t="str">
        <f>IFERROR(VLOOKUP(D5,DB!A:F,6,0),"")</f>
        <v>SCECO</v>
      </c>
      <c r="J5" s="130" t="str">
        <f>IFERROR(VLOOKUP(D5,DB!A:G,7,0),"")</f>
        <v>Good</v>
      </c>
      <c r="K5" s="130" t="s">
        <v>39133</v>
      </c>
      <c r="L5" s="130" t="str">
        <f>IFERROR(VLOOKUP(D5,DB!A:I,9,0),"")</f>
        <v>Latis</v>
      </c>
    </row>
    <row r="6" spans="1:13">
      <c r="A6" s="130"/>
      <c r="B6" s="130" t="str">
        <f>IFERROR(VLOOKUP(D6,DB!A:K,11,0),"")</f>
        <v/>
      </c>
      <c r="C6" s="130"/>
      <c r="D6" s="130"/>
      <c r="E6" s="130"/>
      <c r="F6" s="131"/>
      <c r="G6" s="132">
        <f t="shared" ca="1" si="1"/>
        <v>45969.373706944447</v>
      </c>
      <c r="H6" s="131"/>
      <c r="I6" s="130" t="str">
        <f>IFERROR(VLOOKUP(D6,DB!A:F,6,0),"")</f>
        <v/>
      </c>
      <c r="J6" s="130" t="str">
        <f>IFERROR(VLOOKUP(D6,DB!A:G,7,0),"")</f>
        <v/>
      </c>
      <c r="K6" s="130"/>
      <c r="L6" s="130" t="str">
        <f>IFERROR(VLOOKUP(D6,DB!A:I,9,0),"")</f>
        <v/>
      </c>
    </row>
    <row r="7" spans="1:13">
      <c r="A7" s="130"/>
      <c r="B7" s="130" t="str">
        <f>IFERROR(VLOOKUP(D7,DB!A:K,11,0),"")</f>
        <v/>
      </c>
      <c r="C7" s="130"/>
      <c r="D7" s="130"/>
      <c r="E7" s="130"/>
      <c r="F7" s="131"/>
      <c r="G7" s="132">
        <f t="shared" ca="1" si="1"/>
        <v>45969.373706944447</v>
      </c>
      <c r="H7" s="131"/>
      <c r="I7" s="130" t="str">
        <f>IFERROR(VLOOKUP(D7,DB!A:F,6,0),"")</f>
        <v/>
      </c>
      <c r="J7" s="130" t="str">
        <f>IFERROR(VLOOKUP(D7,DB!A:G,7,0),"")</f>
        <v/>
      </c>
      <c r="K7" s="130"/>
      <c r="L7" s="130" t="str">
        <f>IFERROR(VLOOKUP(D7,DB!A:I,9,0),"")</f>
        <v/>
      </c>
    </row>
    <row r="8" spans="1:13">
      <c r="A8" s="130"/>
      <c r="B8" s="130" t="str">
        <f>IFERROR(VLOOKUP(D8,DB!A:K,11,0),"")</f>
        <v/>
      </c>
      <c r="C8" s="130"/>
      <c r="D8" s="130"/>
      <c r="E8" s="130"/>
      <c r="F8" s="131"/>
      <c r="G8" s="132">
        <f t="shared" ca="1" si="1"/>
        <v>45969.373706944447</v>
      </c>
      <c r="H8" s="131"/>
      <c r="I8" s="130" t="str">
        <f>IFERROR(VLOOKUP(D8,DB!A:F,6,0),"")</f>
        <v/>
      </c>
      <c r="J8" s="130" t="str">
        <f>IFERROR(VLOOKUP(D8,DB!A:G,7,0),"")</f>
        <v/>
      </c>
      <c r="K8" s="130"/>
      <c r="L8" s="130" t="str">
        <f>IFERROR(VLOOKUP(D8,DB!A:I,9,0),"")</f>
        <v/>
      </c>
    </row>
    <row r="9" spans="1:13">
      <c r="A9" s="156"/>
      <c r="B9" s="130" t="str">
        <f>IFERROR(VLOOKUP(D9,DB!A:K,11,0),"")</f>
        <v/>
      </c>
      <c r="C9" s="130"/>
      <c r="D9" s="130"/>
      <c r="E9" s="130"/>
      <c r="F9" s="131"/>
      <c r="G9" s="132">
        <f t="shared" ca="1" si="1"/>
        <v>45969.373706944447</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45969.373706944447</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45969.373706944447</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45969.373706944447</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45969.373706944447</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45969.373706944447</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45969.373706944447</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45969.373706944447</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45969.373706944447</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45969.373706944447</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45969.373706944447</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45969.373706944447</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45969.373706944447</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45969.373706944447</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45969.373706944447</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45969.373706944447</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45969.373706944447</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45969.373706944447</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45969.373706944447</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45969.373706944447</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45969.373706944447</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45969.373706944447</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45969.373706944447</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45969.373706944447</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45969.373706944447</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45969.373706944447</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45969.373706944447</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45969.373706944447</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45969.373706944447</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45969.373706944447</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45969.373706944447</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45969.373706944447</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45969.373706944447</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45969.373706944447</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45969.373706944447</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45969.373706944447</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0"/>
      <c r="G45" s="132">
        <f t="shared" ca="1" si="1"/>
        <v>45969.373706944447</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45969.373706944447</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45969.373706944447</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45969.373706944447</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45969.373706944447</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45969.373706944447</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45969.373706944447</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45969.373706944447</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45969.373706944447</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45969.373706944447</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45969.373706944447</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45969.373706944447</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45969.373706944447</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45969.373706944447</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45969.373706944447</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45969.373706944447</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45969.373706944447</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45969.373706944447</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ref="G63:G126" ca="1" si="2">IFERROR(NOW()-F63,"")</f>
        <v>45969.373706944447</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2"/>
        <v>45969.373706944447</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45969.373706944447</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45969.373706944447</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45969.373706944447</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45969.373706944447</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45969.373706944447</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45969.373706944447</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45969.373706944447</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45969.373706944447</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45969.373706944447</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45969.373706944447</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45969.373706944447</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45969.373706944447</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45969.373706944447</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45969.373706944447</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45969.373706944447</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45969.373706944447</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45969.373706944447</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45969.373706944447</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45969.373706944447</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45969.373706944447</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45969.373706944447</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45969.373706944447</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45969.373706944447</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45969.373706944447</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45969.373706944447</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45969.373706944447</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45969.373706944447</v>
      </c>
      <c r="H91" s="130"/>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45969.373706944447</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45969.373706944447</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45969.373706944447</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45969.373706944447</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45969.373706944447</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45969.373706944447</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45969.373706944447</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45969.373706944447</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45969.373706944447</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45969.373706944447</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45969.373706944447</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45969.373706944447</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45969.373706944447</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45969.373706944447</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45969.373706944447</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45969.373706944447</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45969.373706944447</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45969.373706944447</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45969.373706944447</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45969.373706944447</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45969.373706944447</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45969.373706944447</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45969.373706944447</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45969.373706944447</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45969.373706944447</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45969.373706944447</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45969.373706944447</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45969.373706944447</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0">
        <f t="shared" ca="1" si="2"/>
        <v>45969.373706944447</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45969.373706944447</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45969.373706944447</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45969.373706944447</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45969.373706944447</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45969.373706944447</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45969.373706944447</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ref="G127:G190" ca="1" si="3">IFERROR(NOW()-F127,"")</f>
        <v>45969.373706944447</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3"/>
        <v>45969.373706944447</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45969.373706944447</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45969.373706944447</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45969.373706944447</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45969.373706944447</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45969.373706944447</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45969.373706944447</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45969.373706944447</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45969.373706944447</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45969.373706944447</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45969.373706944447</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45969.373706944447</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45969.373706944447</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45969.373706944447</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45969.373706944447</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45969.373706944447</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45969.373706944447</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45969.373706944447</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45969.373706944447</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45969.373706944447</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45969.373706944447</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45969.373706944447</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45969.373706944447</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45969.373706944447</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45969.373706944447</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45969.373706944447</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45969.373706944447</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45969.373706944447</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45969.373706944447</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45969.373706944447</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45969.373706944447</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45969.373706944447</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45969.373706944447</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45969.373706944447</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45969.373706944447</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45969.373706944447</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45969.373706944447</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45969.373706944447</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45969.373706944447</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45969.373706944447</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45969.373706944447</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45969.373706944447</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45969.373706944447</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45969.373706944447</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45969.373706944447</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45969.373706944447</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45969.373706944447</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45969.373706944447</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45969.373706944447</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45969.373706944447</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45969.373706944447</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45969.373706944447</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45969.373706944447</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45969.373706944447</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45969.373706944447</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45969.373706944447</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45969.373706944447</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45969.373706944447</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45969.373706944447</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45969.373706944447</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45969.373706944447</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45969.373706944447</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45969.373706944447</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ref="G191:G254" ca="1" si="4">IFERROR(NOW()-F191,"")</f>
        <v>45969.373706944447</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4"/>
        <v>45969.373706944447</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45969.373706944447</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45969.373706944447</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45969.373706944447</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45969.373706944447</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45969.373706944447</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45969.373706944447</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45969.373706944447</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45969.373706944447</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45969.373706944447</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45969.373706944447</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45969.373706944447</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45969.373706944447</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45969.373706944447</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45969.373706944447</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45969.373706944447</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45969.373706944447</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45969.373706944447</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45969.373706944447</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45969.373706944447</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45969.373706944447</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45969.373706944447</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45969.373706944447</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45969.373706944447</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45969.373706944447</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45969.373706944447</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45969.373706944447</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45969.373706944447</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45969.373706944447</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45969.373706944447</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45969.373706944447</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45969.373706944447</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45969.373706944447</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45969.373706944447</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45969.373706944447</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45969.373706944447</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45969.373706944447</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45969.373706944447</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45969.373706944447</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45969.373706944447</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45969.373706944447</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45969.373706944447</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45969.373706944447</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45969.373706944447</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45969.373706944447</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45969.373706944447</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45969.373706944447</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45969.373706944447</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45969.373706944447</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45969.373706944447</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45969.373706944447</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45969.373706944447</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45969.373706944447</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45969.373706944447</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45969.373706944447</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45969.373706944447</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45969.373706944447</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45969.373706944447</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45969.373706944447</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45969.373706944447</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45969.373706944447</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45969.373706944447</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45969.373706944447</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ref="G255:G318" ca="1" si="5">IFERROR(NOW()-F255,"")</f>
        <v>45969.373706944447</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5"/>
        <v>45969.373706944447</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45969.373706944447</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45969.373706944447</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45969.373706944447</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45969.373706944447</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45969.373706944447</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45969.373706944447</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45969.373706944447</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45969.373706944447</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45969.373706944447</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45969.373706944447</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45969.373706944447</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45969.373706944447</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45969.373706944447</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45969.373706944447</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45969.373706944447</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45969.373706944447</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45969.373706944447</v>
      </c>
      <c r="H273" s="130"/>
      <c r="I273" s="130" t="str">
        <f>IFERROR(VLOOKUP(D273,DB!A:F,6,0),"")</f>
        <v/>
      </c>
      <c r="J273" s="130" t="str">
        <f>IFERROR(VLOOKUP(D273,DB!A:G,7,0),"")</f>
        <v/>
      </c>
      <c r="K273" s="130"/>
      <c r="L273" s="130" t="str">
        <f>IFERROR(VLOOKUP(D273,DB!A:I,9,0),"")</f>
        <v/>
      </c>
    </row>
    <row r="274" spans="1:12">
      <c r="A274" s="130"/>
      <c r="B274" s="130"/>
      <c r="C274" s="130"/>
      <c r="D274" s="130"/>
      <c r="E274" s="130"/>
      <c r="F274" s="130"/>
      <c r="G274" s="130"/>
      <c r="H274" s="130"/>
      <c r="I274" s="130"/>
      <c r="J274" s="130"/>
      <c r="K274" s="130"/>
      <c r="L274" s="130"/>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sheetData>
  <dataValidations count="2">
    <dataValidation allowBlank="1" showInputMessage="1" showErrorMessage="1" sqref="E1" xr:uid="{920C6338-E771-4DAE-8C89-92A9093EA4DE}"/>
    <dataValidation type="list" allowBlank="1" showInputMessage="1" showErrorMessage="1" sqref="E2:E2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7"/>
  <sheetViews>
    <sheetView workbookViewId="0"/>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39134</v>
      </c>
      <c r="B2" s="148" t="str">
        <f>IFERROR(VLOOKUP(D2,DB!A:K,11,0),"")</f>
        <v>R6</v>
      </c>
      <c r="C2" s="149">
        <v>1</v>
      </c>
      <c r="D2" s="148" t="s">
        <v>34020</v>
      </c>
      <c r="E2" s="130" t="s">
        <v>39021</v>
      </c>
      <c r="F2" s="150">
        <v>45969.368321759262</v>
      </c>
      <c r="G2" s="105">
        <f t="shared" ref="G2:G15" ca="1" si="0">IFERROR(NOW()-F2,"-")</f>
        <v>5.3851851844228804E-3</v>
      </c>
      <c r="H2" s="150">
        <v>45969.362569444442</v>
      </c>
      <c r="I2" s="148" t="str">
        <f>IFERROR(VLOOKUP(D2,DB!A:F,6,0),"")</f>
        <v>Generator-SG</v>
      </c>
      <c r="J2" s="148" t="str">
        <f>IFERROR(VLOOKUP(D2,DB!A:G,7,0),"")</f>
        <v>Dead</v>
      </c>
      <c r="K2" s="151" t="s">
        <v>39121</v>
      </c>
      <c r="L2" s="152" t="str">
        <f>IFERROR(VLOOKUP(D2,DB!A:I,9,0),"")</f>
        <v>Latis</v>
      </c>
    </row>
    <row r="3" spans="1:16382" ht="31.5" customHeight="1">
      <c r="A3" s="147"/>
      <c r="B3" s="148" t="str">
        <f>IFERROR(VLOOKUP(D3,DB!A:K,11,0),"")</f>
        <v/>
      </c>
      <c r="C3" s="149"/>
      <c r="D3" s="148"/>
      <c r="E3" s="130"/>
      <c r="F3" s="150"/>
      <c r="G3" s="105">
        <f t="shared" ca="1" si="0"/>
        <v>45969.373706944447</v>
      </c>
      <c r="H3" s="150"/>
      <c r="I3" s="148" t="str">
        <f>IFERROR(VLOOKUP(D3,DB!A:F,6,0),"")</f>
        <v/>
      </c>
      <c r="J3" s="148" t="str">
        <f>IFERROR(VLOOKUP(D3,DB!A:G,7,0),"")</f>
        <v/>
      </c>
      <c r="K3" s="151"/>
      <c r="L3" s="152" t="str">
        <f>IFERROR(VLOOKUP(D3,DB!A:I,9,0),"")</f>
        <v/>
      </c>
    </row>
    <row r="4" spans="1:16382" ht="31.5" customHeight="1">
      <c r="A4" s="147"/>
      <c r="B4" s="148" t="str">
        <f>IFERROR(VLOOKUP(D4,DB!A:K,11,0),"")</f>
        <v/>
      </c>
      <c r="C4" s="149"/>
      <c r="D4" s="61"/>
      <c r="E4" s="130"/>
      <c r="F4" s="150"/>
      <c r="G4" s="105">
        <f t="shared" ca="1" si="0"/>
        <v>45969.373706944447</v>
      </c>
      <c r="H4" s="150"/>
      <c r="I4" s="148" t="str">
        <f>IFERROR(VLOOKUP(D4,DB!A:F,6,0),"")</f>
        <v/>
      </c>
      <c r="J4" s="148" t="str">
        <f>IFERROR(VLOOKUP(D4,DB!A:G,7,0),"")</f>
        <v/>
      </c>
      <c r="K4" s="151"/>
      <c r="L4" s="152" t="str">
        <f>IFERROR(VLOOKUP(D4,DB!A:I,9,0),"")</f>
        <v/>
      </c>
    </row>
    <row r="5" spans="1:16382" ht="31.5" customHeight="1">
      <c r="A5" s="147"/>
      <c r="B5" s="148" t="str">
        <f>IFERROR(VLOOKUP(D5,DB!A:K,11,0),"")</f>
        <v/>
      </c>
      <c r="C5" s="149"/>
      <c r="D5" s="148"/>
      <c r="E5" s="130"/>
      <c r="F5" s="150"/>
      <c r="G5" s="105">
        <f t="shared" ca="1" si="0"/>
        <v>45969.373706944447</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45969.373706944447</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45969.373706944447</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45969.373706944447</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45969.373706944447</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45969.373706944447</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45969.373706944447</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45969.373706944447</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45969.373706944447</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45969.373706944447</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45969.373706944447</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ref="G16:G35" ca="1" si="1">IFERROR(NOW()-F16,"-")</f>
        <v>45969.373706944447</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1"/>
        <v>45969.373706944447</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45969.373706944447</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45969.373706944447</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45969.373706944447</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45969.373706944447</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45969.373706944447</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45969.373706944447</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45969.373706944447</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45969.373706944447</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45969.373706944447</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45969.373706944447</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45969.373706944447</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45969.373706944447</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45969.373706944447</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45969.373706944447</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45969.373706944447</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45969.373706944447</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45969.373706944447</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45969.373706944447</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ref="G36:G99" ca="1" si="2">IFERROR(NOW()-F36,"-")</f>
        <v>45969.373706944447</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2"/>
        <v>45969.373706944447</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45969.373706944447</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45969.373706944447</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45969.373706944447</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45969.373706944447</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45969.373706944447</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45969.373706944447</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45969.373706944447</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45969.373706944447</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45969.373706944447</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45969.373706944447</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45969.373706944447</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45969.373706944447</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45969.373706944447</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45969.373706944447</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45969.373706944447</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45969.373706944447</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45969.373706944447</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45969.373706944447</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45969.373706944447</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45969.373706944447</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45969.373706944447</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45969.373706944447</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45969.373706944447</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45969.373706944447</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45969.373706944447</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45969.373706944447</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45969.373706944447</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45969.373706944447</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45969.373706944447</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45969.373706944447</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45969.373706944447</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45969.373706944447</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45969.373706944447</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45969.373706944447</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45969.373706944447</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45969.373706944447</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45969.373706944447</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45969.373706944447</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45969.373706944447</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45969.373706944447</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45969.373706944447</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45969.373706944447</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45969.373706944447</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45969.373706944447</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45969.373706944447</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45969.373706944447</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45969.373706944447</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45969.373706944447</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45969.373706944447</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45969.373706944447</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45969.373706944447</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45969.373706944447</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45969.373706944447</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45969.373706944447</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45969.373706944447</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45969.373706944447</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45969.373706944447</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45969.373706944447</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45969.373706944447</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45969.373706944447</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45969.373706944447</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45969.373706944447</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ref="G100:G163" ca="1" si="3">IFERROR(NOW()-F100,"-")</f>
        <v>45969.373706944447</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3"/>
        <v>45969.373706944447</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45969.373706944447</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45969.373706944447</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45969.373706944447</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45969.373706944447</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45969.373706944447</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45969.373706944447</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45969.373706944447</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45969.373706944447</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45969.373706944447</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45969.373706944447</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45969.373706944447</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45969.373706944447</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45969.373706944447</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45969.373706944447</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45969.373706944447</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45969.373706944447</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45969.373706944447</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45969.373706944447</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45969.373706944447</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45969.373706944447</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45969.373706944447</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45969.373706944447</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45969.373706944447</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45969.373706944447</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45969.373706944447</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45969.373706944447</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45969.373706944447</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45969.373706944447</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45969.373706944447</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45969.373706944447</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45969.373706944447</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45969.373706944447</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45969.373706944447</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45969.373706944447</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45969.373706944447</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45969.373706944447</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45969.373706944447</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45969.373706944447</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45969.373706944447</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45969.373706944447</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45969.373706944447</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45969.373706944447</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45969.373706944447</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45969.373706944447</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45969.373706944447</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45969.373706944447</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45969.373706944447</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45969.373706944447</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45969.373706944447</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45969.373706944447</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45969.373706944447</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45969.373706944447</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45969.373706944447</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45969.373706944447</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45969.373706944447</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45969.373706944447</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45969.373706944447</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45969.373706944447</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45969.373706944447</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45969.373706944447</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45969.373706944447</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45969.373706944447</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ref="G164:G197" ca="1" si="4">IFERROR(NOW()-F164,"-")</f>
        <v>45969.373706944447</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4"/>
        <v>45969.373706944447</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45969.373706944447</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45969.373706944447</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45969.373706944447</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45969.373706944447</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45969.373706944447</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45969.373706944447</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45969.373706944447</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45969.373706944447</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45969.373706944447</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45969.373706944447</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45969.373706944447</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45969.373706944447</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45969.373706944447</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45969.373706944447</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45969.373706944447</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45969.373706944447</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45969.373706944447</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45969.373706944447</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45969.373706944447</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45969.373706944447</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45969.373706944447</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45969.373706944447</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45969.373706944447</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45969.373706944447</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45969.373706944447</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45969.373706944447</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45969.373706944447</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45969.373706944447</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45969.373706944447</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45969.373706944447</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45969.373706944447</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45969.373706944447</v>
      </c>
      <c r="H197" s="150"/>
      <c r="I197" s="148" t="str">
        <f>IFERROR(VLOOKUP(D197,DB!A:F,6,0),"")</f>
        <v/>
      </c>
      <c r="J197" s="148" t="str">
        <f>IFERROR(VLOOKUP(D197,DB!A:G,7,0),"")</f>
        <v/>
      </c>
      <c r="K197" s="151"/>
      <c r="L197" s="152" t="str">
        <f>IFERROR(VLOOKUP(D197,DB!A:I,9,0),"")</f>
        <v/>
      </c>
    </row>
  </sheetData>
  <dataValidations count="2">
    <dataValidation allowBlank="1" showInputMessage="1" showErrorMessage="1" sqref="E1" xr:uid="{9E1BC488-8814-4F8A-8DBE-742B3278AB71}"/>
    <dataValidation type="list" allowBlank="1" showInputMessage="1" showErrorMessage="1" sqref="E2:E1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2025-11-08T06:58:11Z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