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5961" documentId="120_S{2AC9BD13-BADA-5192-A53E-5A8FF88502F6}" xr6:coauthVersionLast="47" xr6:coauthVersionMax="47" xr10:uidLastSave="{C51945E1-2736-452E-9A00-7445CBFC1882}"/>
  <bookViews>
    <workbookView xWindow="-120" yWindow="-120" windowWidth="38640" windowHeight="21120" firstSheet="6"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61" i="1" l="1"/>
  <c r="J61" i="1"/>
  <c r="I61" i="1"/>
  <c r="G61" i="1"/>
  <c r="B61" i="1"/>
  <c r="L60" i="1"/>
  <c r="J60" i="1"/>
  <c r="I60" i="1"/>
  <c r="G60" i="1"/>
  <c r="B60" i="1"/>
  <c r="L59" i="1"/>
  <c r="J59" i="1"/>
  <c r="I59" i="1"/>
  <c r="G59" i="1"/>
  <c r="B59" i="1"/>
  <c r="L58" i="1"/>
  <c r="J58" i="1"/>
  <c r="I58" i="1"/>
  <c r="G58" i="1"/>
  <c r="B58" i="1"/>
  <c r="L57" i="1"/>
  <c r="J57" i="1"/>
  <c r="I57" i="1"/>
  <c r="G57" i="1"/>
  <c r="B57" i="1"/>
  <c r="L56" i="1"/>
  <c r="J56" i="1"/>
  <c r="I56" i="1"/>
  <c r="G56" i="1"/>
  <c r="B56" i="1"/>
  <c r="L55" i="1"/>
  <c r="J55" i="1"/>
  <c r="I55" i="1"/>
  <c r="G55" i="1"/>
  <c r="B55" i="1"/>
  <c r="L54" i="1"/>
  <c r="J54" i="1"/>
  <c r="I54" i="1"/>
  <c r="G54" i="1"/>
  <c r="B54" i="1"/>
  <c r="L53" i="1"/>
  <c r="J53" i="1"/>
  <c r="I53" i="1"/>
  <c r="G53" i="1"/>
  <c r="B53" i="1"/>
  <c r="L52" i="1"/>
  <c r="J52" i="1"/>
  <c r="I52" i="1"/>
  <c r="G52" i="1"/>
  <c r="B52" i="1"/>
  <c r="L51" i="1"/>
  <c r="J51" i="1"/>
  <c r="I51" i="1"/>
  <c r="G51" i="1"/>
  <c r="B51" i="1"/>
  <c r="L50" i="1"/>
  <c r="J50" i="1"/>
  <c r="I50" i="1"/>
  <c r="G50" i="1"/>
  <c r="B50" i="1"/>
  <c r="L49" i="1"/>
  <c r="J49" i="1"/>
  <c r="I49" i="1"/>
  <c r="G49" i="1"/>
  <c r="B49" i="1"/>
  <c r="L48" i="1"/>
  <c r="J48" i="1"/>
  <c r="I48" i="1"/>
  <c r="G48" i="1"/>
  <c r="B48" i="1"/>
  <c r="L47" i="1"/>
  <c r="J47" i="1"/>
  <c r="I47" i="1"/>
  <c r="G47" i="1"/>
  <c r="B47" i="1"/>
  <c r="L46" i="1"/>
  <c r="J46" i="1"/>
  <c r="I46" i="1"/>
  <c r="G46" i="1"/>
  <c r="B46" i="1"/>
  <c r="L45" i="1"/>
  <c r="J45" i="1"/>
  <c r="I45" i="1"/>
  <c r="G45" i="1"/>
  <c r="B45" i="1"/>
  <c r="L44" i="1"/>
  <c r="J44" i="1"/>
  <c r="I44" i="1"/>
  <c r="G44" i="1"/>
  <c r="B44" i="1"/>
  <c r="L43" i="1"/>
  <c r="J43" i="1"/>
  <c r="I43" i="1"/>
  <c r="G43" i="1"/>
  <c r="B43" i="1"/>
  <c r="L42" i="1"/>
  <c r="J42" i="1"/>
  <c r="I42" i="1"/>
  <c r="G42" i="1"/>
  <c r="B42" i="1"/>
  <c r="L41" i="1"/>
  <c r="J41" i="1"/>
  <c r="I41" i="1"/>
  <c r="G41" i="1"/>
  <c r="B41" i="1"/>
  <c r="L40" i="1"/>
  <c r="J40" i="1"/>
  <c r="I40" i="1"/>
  <c r="G40" i="1"/>
  <c r="B40" i="1"/>
  <c r="L39" i="1"/>
  <c r="J39" i="1"/>
  <c r="I39" i="1"/>
  <c r="G39" i="1"/>
  <c r="B39" i="1"/>
  <c r="L38" i="1"/>
  <c r="J38" i="1"/>
  <c r="I38" i="1"/>
  <c r="G38" i="1"/>
  <c r="B38" i="1"/>
  <c r="L37" i="1"/>
  <c r="J37" i="1"/>
  <c r="I37" i="1"/>
  <c r="G37" i="1"/>
  <c r="B37" i="1"/>
  <c r="L36" i="1"/>
  <c r="J36" i="1"/>
  <c r="I36" i="1"/>
  <c r="G36" i="1"/>
  <c r="B36" i="1"/>
  <c r="L35" i="1"/>
  <c r="J35" i="1"/>
  <c r="I35" i="1"/>
  <c r="G35" i="1"/>
  <c r="B35" i="1"/>
  <c r="L34" i="1"/>
  <c r="J34" i="1"/>
  <c r="I34" i="1"/>
  <c r="G34" i="1"/>
  <c r="B34" i="1"/>
  <c r="L33" i="1"/>
  <c r="J33" i="1"/>
  <c r="I33" i="1"/>
  <c r="G33" i="1"/>
  <c r="B33" i="1"/>
  <c r="L32" i="1"/>
  <c r="J32" i="1"/>
  <c r="I32" i="1"/>
  <c r="G32" i="1"/>
  <c r="B32" i="1"/>
  <c r="L31" i="1"/>
  <c r="J31" i="1"/>
  <c r="I31" i="1"/>
  <c r="G31" i="1"/>
  <c r="B31" i="1"/>
  <c r="L30" i="1"/>
  <c r="J30" i="1"/>
  <c r="I30" i="1"/>
  <c r="G30" i="1"/>
  <c r="B30" i="1"/>
  <c r="L29" i="1"/>
  <c r="J29" i="1"/>
  <c r="I29" i="1"/>
  <c r="G29" i="1"/>
  <c r="B29" i="1"/>
  <c r="L28" i="1"/>
  <c r="J28" i="1"/>
  <c r="I28" i="1"/>
  <c r="G28" i="1"/>
  <c r="B28" i="1"/>
  <c r="L27" i="1"/>
  <c r="J27" i="1"/>
  <c r="I27" i="1"/>
  <c r="G27" i="1"/>
  <c r="B27" i="1"/>
  <c r="L26" i="1"/>
  <c r="J26" i="1"/>
  <c r="I26" i="1"/>
  <c r="G26" i="1"/>
  <c r="B26" i="1"/>
  <c r="L25" i="1"/>
  <c r="J25" i="1"/>
  <c r="I25" i="1"/>
  <c r="G25" i="1"/>
  <c r="B25" i="1"/>
  <c r="L24" i="1"/>
  <c r="J24" i="1"/>
  <c r="I24" i="1"/>
  <c r="G24" i="1"/>
  <c r="B24" i="1"/>
  <c r="L23" i="1"/>
  <c r="J23" i="1"/>
  <c r="I23" i="1"/>
  <c r="G23" i="1"/>
  <c r="B23" i="1"/>
  <c r="L22" i="1"/>
  <c r="J22" i="1"/>
  <c r="I22" i="1"/>
  <c r="G22" i="1"/>
  <c r="B22" i="1"/>
  <c r="L21" i="1"/>
  <c r="J21" i="1"/>
  <c r="I21" i="1"/>
  <c r="G21" i="1"/>
  <c r="B21" i="1"/>
  <c r="L20" i="1"/>
  <c r="J20" i="1"/>
  <c r="I20" i="1"/>
  <c r="G20" i="1"/>
  <c r="B20" i="1"/>
  <c r="L19" i="1"/>
  <c r="J19" i="1"/>
  <c r="I19" i="1"/>
  <c r="G19" i="1"/>
  <c r="B19" i="1"/>
  <c r="L18" i="1"/>
  <c r="J18" i="1"/>
  <c r="I18" i="1"/>
  <c r="G18" i="1"/>
  <c r="B18" i="1"/>
  <c r="L17" i="1"/>
  <c r="J17" i="1"/>
  <c r="I17" i="1"/>
  <c r="G17" i="1"/>
  <c r="B17" i="1"/>
  <c r="L16" i="1"/>
  <c r="J16" i="1"/>
  <c r="I16" i="1"/>
  <c r="G16" i="1"/>
  <c r="B16" i="1"/>
  <c r="L15" i="1"/>
  <c r="J15" i="1"/>
  <c r="I15" i="1"/>
  <c r="G15" i="1"/>
  <c r="B15" i="1"/>
  <c r="L14" i="1"/>
  <c r="J14" i="1"/>
  <c r="I14" i="1"/>
  <c r="G14" i="1"/>
  <c r="B14" i="1"/>
  <c r="L13" i="1"/>
  <c r="J13" i="1"/>
  <c r="I13" i="1"/>
  <c r="G13" i="1"/>
  <c r="B13" i="1"/>
  <c r="L12" i="1"/>
  <c r="J12" i="1"/>
  <c r="I12" i="1"/>
  <c r="G12" i="1"/>
  <c r="B12" i="1"/>
  <c r="L11" i="1"/>
  <c r="J11" i="1"/>
  <c r="I11" i="1"/>
  <c r="G11" i="1"/>
  <c r="B11" i="1"/>
  <c r="L10" i="1"/>
  <c r="J10" i="1"/>
  <c r="I10" i="1"/>
  <c r="G10" i="1"/>
  <c r="B10" i="1"/>
  <c r="L9" i="1"/>
  <c r="J9" i="1"/>
  <c r="I9" i="1"/>
  <c r="G9" i="1"/>
  <c r="B9" i="1"/>
  <c r="L8" i="1"/>
  <c r="J8" i="1"/>
  <c r="I8" i="1"/>
  <c r="G8" i="1"/>
  <c r="B8" i="1"/>
  <c r="L7" i="1"/>
  <c r="J7" i="1"/>
  <c r="I7" i="1"/>
  <c r="G7" i="1"/>
  <c r="B7" i="1"/>
  <c r="L6" i="1"/>
  <c r="J6" i="1"/>
  <c r="I6" i="1"/>
  <c r="G6" i="1"/>
  <c r="B6" i="1"/>
  <c r="L5" i="1"/>
  <c r="J5" i="1"/>
  <c r="I5" i="1"/>
  <c r="G5" i="1"/>
  <c r="B5" i="1"/>
  <c r="L4" i="1"/>
  <c r="J4" i="1"/>
  <c r="I4" i="1"/>
  <c r="G4" i="1"/>
  <c r="B4" i="1"/>
  <c r="L3" i="1"/>
  <c r="J3" i="1"/>
  <c r="I3" i="1"/>
  <c r="G3" i="1"/>
  <c r="B3" i="1"/>
  <c r="G2" i="1"/>
  <c r="B5" i="5"/>
  <c r="G5" i="5"/>
  <c r="I5" i="5"/>
  <c r="J5" i="5"/>
  <c r="L5" i="5"/>
  <c r="L108" i="5"/>
  <c r="L109" i="5"/>
  <c r="L110"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J108" i="5"/>
  <c r="J109"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I108" i="5"/>
  <c r="I109"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B108" i="5"/>
  <c r="B109"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6" i="5"/>
  <c r="G7" i="5"/>
  <c r="G8" i="5"/>
  <c r="G9" i="5"/>
  <c r="G10" i="5"/>
  <c r="G11"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B464" i="4"/>
  <c r="G464" i="4"/>
  <c r="I464" i="4"/>
  <c r="J464" i="4"/>
  <c r="L464" i="4"/>
  <c r="B465" i="4"/>
  <c r="G465" i="4"/>
  <c r="I465" i="4"/>
  <c r="J465" i="4"/>
  <c r="L465" i="4"/>
  <c r="B466" i="4"/>
  <c r="G466" i="4"/>
  <c r="I466" i="4"/>
  <c r="J466" i="4"/>
  <c r="L466" i="4"/>
  <c r="B467" i="4"/>
  <c r="G467" i="4"/>
  <c r="I467" i="4"/>
  <c r="J467" i="4"/>
  <c r="L467" i="4"/>
  <c r="B468" i="4"/>
  <c r="G468" i="4"/>
  <c r="I468" i="4"/>
  <c r="J468" i="4"/>
  <c r="L468" i="4"/>
  <c r="B469" i="4"/>
  <c r="G469" i="4"/>
  <c r="I469" i="4"/>
  <c r="J469" i="4"/>
  <c r="L469" i="4"/>
  <c r="B470" i="4"/>
  <c r="G470" i="4"/>
  <c r="I470" i="4"/>
  <c r="J470" i="4"/>
  <c r="L470" i="4"/>
  <c r="B471" i="4"/>
  <c r="G471" i="4"/>
  <c r="I471" i="4"/>
  <c r="J471" i="4"/>
  <c r="L471" i="4"/>
  <c r="B472" i="4"/>
  <c r="G472" i="4"/>
  <c r="I472" i="4"/>
  <c r="J472" i="4"/>
  <c r="L472" i="4"/>
  <c r="B473" i="4"/>
  <c r="G473" i="4"/>
  <c r="I473" i="4"/>
  <c r="J473" i="4"/>
  <c r="L473" i="4"/>
  <c r="B474" i="4"/>
  <c r="G474" i="4"/>
  <c r="I474" i="4"/>
  <c r="J474" i="4"/>
  <c r="L474" i="4"/>
  <c r="B475" i="4"/>
  <c r="G475" i="4"/>
  <c r="I475" i="4"/>
  <c r="J475" i="4"/>
  <c r="L475" i="4"/>
  <c r="B476" i="4"/>
  <c r="G476" i="4"/>
  <c r="I476" i="4"/>
  <c r="J476" i="4"/>
  <c r="L476" i="4"/>
  <c r="B477" i="4"/>
  <c r="G477" i="4"/>
  <c r="I477" i="4"/>
  <c r="J477" i="4"/>
  <c r="L477"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87" i="5"/>
  <c r="I87" i="5"/>
  <c r="J87" i="5"/>
  <c r="L87" i="5"/>
  <c r="B88" i="5"/>
  <c r="I88" i="5"/>
  <c r="J88" i="5"/>
  <c r="L88" i="5"/>
  <c r="B89" i="5"/>
  <c r="I89" i="5"/>
  <c r="J89" i="5"/>
  <c r="L89" i="5"/>
  <c r="B90" i="5"/>
  <c r="I90" i="5"/>
  <c r="J90" i="5"/>
  <c r="L90" i="5"/>
  <c r="B91" i="5"/>
  <c r="I91" i="5"/>
  <c r="J91" i="5"/>
  <c r="L91" i="5"/>
  <c r="B92" i="5"/>
  <c r="I92" i="5"/>
  <c r="J92" i="5"/>
  <c r="L92" i="5"/>
  <c r="B93" i="5"/>
  <c r="I93" i="5"/>
  <c r="J93" i="5"/>
  <c r="L93" i="5"/>
  <c r="B94" i="5"/>
  <c r="I94" i="5"/>
  <c r="J94" i="5"/>
  <c r="L94" i="5"/>
  <c r="B95" i="5"/>
  <c r="I95" i="5"/>
  <c r="J95" i="5"/>
  <c r="L95" i="5"/>
  <c r="B96" i="5"/>
  <c r="I96" i="5"/>
  <c r="J96" i="5"/>
  <c r="L96" i="5"/>
  <c r="B97" i="5"/>
  <c r="I97" i="5"/>
  <c r="J97" i="5"/>
  <c r="L97" i="5"/>
  <c r="B98" i="5"/>
  <c r="I98" i="5"/>
  <c r="J98" i="5"/>
  <c r="L98" i="5"/>
  <c r="B99" i="5"/>
  <c r="I99" i="5"/>
  <c r="J99" i="5"/>
  <c r="L99" i="5"/>
  <c r="B100" i="5"/>
  <c r="I100" i="5"/>
  <c r="J100" i="5"/>
  <c r="L100" i="5"/>
  <c r="B101" i="5"/>
  <c r="I101" i="5"/>
  <c r="J101" i="5"/>
  <c r="L101" i="5"/>
  <c r="B102" i="5"/>
  <c r="I102" i="5"/>
  <c r="J102" i="5"/>
  <c r="L102" i="5"/>
  <c r="B103" i="5"/>
  <c r="I103" i="5"/>
  <c r="J103" i="5"/>
  <c r="L103" i="5"/>
  <c r="B104" i="5"/>
  <c r="I104" i="5"/>
  <c r="J104" i="5"/>
  <c r="L104" i="5"/>
  <c r="B105" i="5"/>
  <c r="I105" i="5"/>
  <c r="J105" i="5"/>
  <c r="L105" i="5"/>
  <c r="B106" i="5"/>
  <c r="I106" i="5"/>
  <c r="J106" i="5"/>
  <c r="L106" i="5"/>
  <c r="B107" i="5"/>
  <c r="I107" i="5"/>
  <c r="J107" i="5"/>
  <c r="L107"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alcChain>
</file>

<file path=xl/sharedStrings.xml><?xml version="1.0" encoding="utf-8"?>
<sst xmlns="http://schemas.openxmlformats.org/spreadsheetml/2006/main" count="180305" uniqueCount="39135">
  <si>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</si>
  <si>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</si>
  <si>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</si>
  <si>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</si>
  <si>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</si>
  <si>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</si>
  <si>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</si>
  <si>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</si>
  <si>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</si>
  <si>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</si>
  <si>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</si>
  <si>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</si>
  <si>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</si>
  <si>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</si>
  <si>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</si>
  <si>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</si>
  <si>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</si>
  <si>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</si>
  <si>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</si>
  <si>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</si>
  <si>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</si>
  <si>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</si>
  <si>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</si>
  <si>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</si>
  <si>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</si>
  <si>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</si>
  <si>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</si>
  <si>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</si>
  <si>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</si>
  <si>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</si>
  <si>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</si>
  <si>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</si>
  <si>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</si>
  <si>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</si>
  <si>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</si>
  <si>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</si>
  <si>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</si>
  <si>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</si>
  <si>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</si>
  <si>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</si>
  <si>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</si>
  <si>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</si>
  <si>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</si>
  <si>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</si>
  <si>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</si>
  <si>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</si>
  <si>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</si>
  <si>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</si>
  <si>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</si>
  <si>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</si>
  <si>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</si>
  <si>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</si>
  <si>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</si>
  <si>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</si>
  <si>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</si>
  <si>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</si>
  <si>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</si>
  <si>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</si>
  <si>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</si>
  <si>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</si>
  <si>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</si>
  <si>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</si>
  <si>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</si>
  <si>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</si>
  <si>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</si>
  <si>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</si>
  <si>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</si>
  <si>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</si>
  <si>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</si>
  <si>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</si>
  <si>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</si>
  <si>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</si>
  <si>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</si>
  <si>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</si>
  <si>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</si>
  <si>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</si>
  <si>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</si>
  <si>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</si>
  <si>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</si>
  <si>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</si>
  <si>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</si>
  <si>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</si>
  <si>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</si>
  <si>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</si>
  <si>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</si>
  <si>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</si>
  <si>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</si>
  <si>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</si>
  <si>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</si>
  <si>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</si>
  <si>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</si>
  <si>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</si>
  <si>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</si>
  <si>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</si>
  <si>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</si>
  <si>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</si>
  <si>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</si>
  <si>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</si>
  <si>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</si>
  <si>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</si>
  <si>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</si>
  <si>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</si>
  <si>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</si>
  <si>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</si>
  <si>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</si>
  <si>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</si>
  <si>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</si>
  <si>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</si>
  <si>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</si>
  <si>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</si>
  <si>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</si>
  <si>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</si>
  <si>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</si>
  <si>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</si>
  <si>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</si>
  <si>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</si>
  <si>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</si>
  <si>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</si>
  <si>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</si>
  <si>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</si>
  <si>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</si>
  <si>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</si>
  <si>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</si>
  <si>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</si>
  <si>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</si>
  <si>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</si>
  <si>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</si>
  <si>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</si>
  <si>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</si>
  <si>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</si>
  <si>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</si>
  <si>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</si>
  <si>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</si>
  <si>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</si>
  <si>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</si>
  <si>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</si>
  <si>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</si>
  <si>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</si>
  <si>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</si>
  <si>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</si>
  <si>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</si>
  <si>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</si>
  <si>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</si>
  <si>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</si>
  <si>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</si>
  <si>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</si>
  <si>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</si>
  <si>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</si>
  <si>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</si>
  <si>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</si>
  <si>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</si>
  <si>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</si>
  <si>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</si>
  <si>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</si>
  <si>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</si>
  <si>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</si>
  <si>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</si>
  <si>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</si>
  <si>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</si>
  <si>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</si>
  <si>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</si>
  <si>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</si>
  <si>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</si>
  <si>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</si>
  <si>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</si>
  <si>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</si>
  <si>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</si>
  <si>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</si>
  <si>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</si>
  <si>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</si>
  <si>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</si>
  <si>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</si>
  <si>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</si>
  <si>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</si>
  <si>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</si>
  <si>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</si>
  <si>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</si>
  <si>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</si>
  <si>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</si>
  <si>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</si>
  <si>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</si>
  <si>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</si>
  <si>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</si>
  <si>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</si>
  <si>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</si>
  <si>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</si>
  <si>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</si>
  <si>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</si>
  <si>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</si>
  <si>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</si>
  <si>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</si>
  <si>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</si>
  <si>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</si>
  <si>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</si>
  <si>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</si>
  <si>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</si>
  <si>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</si>
  <si>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</si>
  <si>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</si>
  <si>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</si>
  <si>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</si>
  <si>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</si>
  <si>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</si>
  <si>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</si>
  <si>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</si>
  <si>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</si>
  <si>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</si>
  <si>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</si>
  <si>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</si>
  <si>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</si>
  <si>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</si>
  <si>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</si>
  <si>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</si>
  <si>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</si>
  <si>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</si>
  <si>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</si>
  <si>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</si>
  <si>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</si>
  <si>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</si>
  <si>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</si>
  <si>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</si>
  <si>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</si>
  <si>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</si>
  <si>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</si>
  <si>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</si>
  <si>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</si>
  <si>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</si>
  <si>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</si>
  <si>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</si>
  <si>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</si>
  <si>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</si>
  <si>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</si>
  <si>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</si>
  <si>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</si>
  <si>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</si>
  <si>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</si>
  <si>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</si>
  <si>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</si>
  <si>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</si>
  <si>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</si>
  <si>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</si>
  <si>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</si>
  <si>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</si>
  <si>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</si>
  <si>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</si>
  <si>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</si>
  <si>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</si>
  <si>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</si>
  <si>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</si>
  <si>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</si>
  <si>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</si>
  <si>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</si>
  <si>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</si>
  <si>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</si>
  <si>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</si>
  <si>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</si>
  <si>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</si>
  <si>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</si>
  <si>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</si>
  <si>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</si>
  <si>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</si>
  <si>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</si>
  <si>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</si>
  <si>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</si>
  <si>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</si>
  <si>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</si>
  <si>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</si>
  <si>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</si>
  <si>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</si>
  <si>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</si>
  <si>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</si>
  <si>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</si>
  <si>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</si>
  <si>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</si>
  <si>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</si>
  <si>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</si>
  <si>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</si>
  <si>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</si>
  <si>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</si>
  <si>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</si>
  <si>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</si>
  <si>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</si>
  <si>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</si>
  <si>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</si>
  <si>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</si>
  <si>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</si>
  <si>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</si>
  <si>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</si>
  <si>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</si>
  <si>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</si>
  <si>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</si>
  <si>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</si>
  <si>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</si>
  <si>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</si>
  <si>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</si>
  <si>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</si>
  <si>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</si>
  <si>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</si>
  <si>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</si>
  <si>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</si>
  <si>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</si>
  <si>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</si>
  <si>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</si>
  <si>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</si>
  <si>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</si>
  <si>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</si>
  <si>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</si>
  <si>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</si>
  <si>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</si>
  <si>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</si>
  <si>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</si>
  <si>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</si>
  <si>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</si>
  <si>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</si>
  <si>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</si>
  <si>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</si>
  <si>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</si>
  <si>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</si>
  <si>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</si>
  <si>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</si>
  <si>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</si>
  <si>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</si>
  <si>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</si>
  <si>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</si>
  <si>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</si>
  <si>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</si>
  <si>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</si>
  <si>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</si>
  <si>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</si>
  <si>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</si>
  <si>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</si>
  <si>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</si>
  <si>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</si>
  <si>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</si>
  <si>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</si>
  <si>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</si>
  <si>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</si>
  <si>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</si>
  <si>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</si>
  <si>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</si>
  <si>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</si>
  <si>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</si>
  <si>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</si>
  <si>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</si>
  <si>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</si>
  <si>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</si>
  <si>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</si>
  <si>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</si>
  <si>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</si>
  <si>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</si>
  <si>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</si>
  <si>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</si>
  <si>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</si>
  <si>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</si>
  <si>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</si>
  <si>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</si>
  <si>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</si>
  <si>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</si>
  <si>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</si>
  <si>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</si>
  <si>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</si>
  <si>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</si>
  <si>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</si>
  <si>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</si>
  <si>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</si>
  <si>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</si>
  <si>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</si>
  <si>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</si>
  <si>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</si>
  <si>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</si>
  <si>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</si>
  <si>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</si>
  <si>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</si>
  <si>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</si>
  <si>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</si>
  <si>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</si>
  <si>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</si>
  <si>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</si>
  <si>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</si>
  <si>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</si>
  <si>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</si>
  <si>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</si>
  <si>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</si>
  <si>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</si>
  <si>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</si>
  <si>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</si>
  <si>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</si>
  <si>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</si>
  <si>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</si>
  <si>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</si>
  <si>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</si>
  <si>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</si>
  <si>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</si>
  <si>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</si>
  <si>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</si>
  <si>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</si>
  <si>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</si>
  <si>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</si>
  <si>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</si>
  <si>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</si>
  <si>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</si>
  <si>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</si>
  <si>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</si>
  <si>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</si>
  <si>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</si>
  <si>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</si>
  <si>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</si>
  <si>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</si>
  <si>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</si>
  <si>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</si>
  <si>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</si>
  <si>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</si>
  <si>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</si>
  <si>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</si>
  <si>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</si>
  <si>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</si>
  <si>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</si>
  <si>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</si>
  <si>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</si>
  <si>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</si>
  <si>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</si>
  <si>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</si>
  <si>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</si>
  <si>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</si>
  <si>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</si>
  <si>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</si>
  <si>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</si>
  <si>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</si>
  <si>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</si>
  <si>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</si>
  <si>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</si>
  <si>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</si>
  <si>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</si>
  <si>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</si>
  <si>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</si>
  <si>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</si>
  <si>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</si>
  <si>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</si>
  <si>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</si>
  <si>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</si>
  <si>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</si>
  <si>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</si>
  <si>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</si>
  <si>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</si>
  <si>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</si>
  <si>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</si>
  <si>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</si>
  <si>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</si>
  <si>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</si>
  <si>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</si>
  <si>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</si>
  <si>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</si>
  <si>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</si>
  <si>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</si>
  <si>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</si>
  <si>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</si>
  <si>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</si>
  <si>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</si>
  <si>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</si>
  <si>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</si>
  <si>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</si>
  <si>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</si>
  <si>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</si>
  <si>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</si>
  <si>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</si>
  <si>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</si>
  <si>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</si>
  <si>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</si>
  <si>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</si>
  <si>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</si>
  <si>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</si>
  <si>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</si>
  <si>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</si>
  <si>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</si>
  <si>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</si>
  <si>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</si>
  <si>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</si>
  <si>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</si>
  <si>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</si>
  <si>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</si>
  <si>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</si>
  <si>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</si>
  <si>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</si>
  <si>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</si>
  <si>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</si>
  <si>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</si>
  <si>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</si>
  <si>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</si>
  <si>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</si>
  <si>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</si>
  <si>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</si>
  <si>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</si>
  <si>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</si>
  <si>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</si>
  <si>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</si>
  <si>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</si>
  <si>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</si>
  <si>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</si>
  <si>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</si>
  <si>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</si>
  <si>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</si>
  <si>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</si>
  <si>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</si>
  <si>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</si>
  <si>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</si>
  <si>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</si>
  <si>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</si>
  <si>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</si>
  <si>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</si>
  <si>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</si>
  <si>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</si>
  <si>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</si>
  <si>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</si>
  <si>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</si>
  <si>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</si>
  <si>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</si>
  <si>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</si>
  <si>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</si>
  <si>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</si>
  <si>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</si>
  <si>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</si>
  <si>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</si>
  <si>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</si>
  <si>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</si>
  <si>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</si>
  <si>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</si>
  <si>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</si>
  <si>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</si>
  <si>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</si>
  <si>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</si>
  <si>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</si>
  <si>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</si>
  <si>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</si>
  <si>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</si>
  <si>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</si>
  <si>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</si>
  <si>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</si>
  <si>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</si>
  <si>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</si>
  <si>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</si>
  <si>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</si>
  <si>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</si>
  <si>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</si>
  <si>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</si>
  <si>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</si>
  <si>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</si>
  <si>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</si>
  <si>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</si>
  <si>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</si>
  <si>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</si>
  <si>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</si>
  <si>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</si>
  <si>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</si>
  <si>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</si>
  <si>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</si>
  <si>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</si>
  <si>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</si>
  <si>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</si>
  <si>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</si>
  <si>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</si>
  <si>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</si>
  <si>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</si>
  <si>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</si>
  <si>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</si>
  <si>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</si>
  <si>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</si>
  <si>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</si>
  <si>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</si>
  <si>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</si>
  <si>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</si>
  <si>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</si>
  <si>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</si>
  <si>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</si>
  <si>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</si>
  <si>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</si>
  <si>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</si>
  <si>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</si>
  <si>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</si>
  <si>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</si>
  <si>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</si>
  <si>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</si>
  <si>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</si>
  <si>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</si>
  <si>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</si>
  <si>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</si>
  <si>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</si>
  <si>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</si>
  <si>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</si>
  <si>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</si>
  <si>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</si>
  <si>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</si>
  <si>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</si>
  <si>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</si>
  <si>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</si>
  <si>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</si>
  <si>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</si>
  <si>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</si>
  <si>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</si>
  <si>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</si>
  <si>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</si>
  <si>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</si>
  <si>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</si>
  <si>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</si>
  <si>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</si>
  <si>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</si>
  <si>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</si>
  <si>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</si>
  <si>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</si>
  <si>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</si>
  <si>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</si>
  <si>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</si>
  <si>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</si>
  <si>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</si>
  <si>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</si>
  <si>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</si>
  <si>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</si>
  <si>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</si>
  <si>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</si>
  <si>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</si>
  <si>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</si>
  <si>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</si>
  <si>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</si>
  <si>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</si>
  <si>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</si>
  <si>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</si>
  <si>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</si>
  <si>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</si>
  <si>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</si>
  <si>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</si>
  <si>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</si>
  <si>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</si>
  <si>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</si>
  <si>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</si>
  <si>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</si>
  <si>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</si>
  <si>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</si>
  <si>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</si>
  <si>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</si>
  <si>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</si>
  <si>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</si>
  <si>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</si>
  <si>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</si>
  <si>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</si>
  <si>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</si>
  <si>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</si>
  <si>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</si>
  <si>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</si>
  <si>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</si>
  <si>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</si>
  <si>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</si>
  <si>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</si>
  <si>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</si>
  <si>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</si>
  <si>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</si>
  <si>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</si>
  <si>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</si>
  <si>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</si>
  <si>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</si>
  <si>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</si>
  <si>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</si>
  <si>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</si>
  <si>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</si>
  <si>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</si>
  <si>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</si>
  <si>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</si>
  <si>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</si>
  <si>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</si>
  <si>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</si>
  <si>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</si>
  <si>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</si>
  <si>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</si>
  <si>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</si>
  <si>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</si>
  <si>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</si>
  <si>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</si>
  <si>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</si>
  <si>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</si>
  <si>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</si>
  <si>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</si>
  <si>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</si>
  <si>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</si>
  <si>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</si>
  <si>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</si>
  <si>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</si>
  <si>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</si>
  <si>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</si>
  <si>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</si>
  <si>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</si>
  <si>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</si>
  <si>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</si>
  <si>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</si>
  <si>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</si>
  <si>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</si>
  <si>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</si>
  <si>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</si>
  <si>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</si>
  <si>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</si>
  <si>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</si>
  <si>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</si>
  <si>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</si>
  <si>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</si>
  <si>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</si>
  <si>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</si>
  <si>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</si>
  <si>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</si>
  <si>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</si>
  <si>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</si>
  <si>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</si>
  <si>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</si>
  <si>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</si>
  <si>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</si>
  <si>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</si>
  <si>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</si>
  <si>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</si>
  <si>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</si>
  <si>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</si>
  <si>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</si>
  <si>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</si>
  <si>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</si>
  <si>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</si>
  <si>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</si>
  <si>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</si>
  <si>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</si>
  <si>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</si>
  <si>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</si>
  <si>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</si>
  <si>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</si>
  <si>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</si>
  <si>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</si>
  <si>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</si>
  <si>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</si>
  <si>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</si>
  <si>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</si>
  <si>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</si>
  <si>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</si>
  <si>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</si>
  <si>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</si>
  <si>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</si>
  <si>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</si>
  <si>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</si>
  <si>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</si>
  <si>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</si>
  <si>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</si>
  <si>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</si>
  <si>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</si>
  <si>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</si>
  <si>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</si>
  <si>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</si>
  <si>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</si>
  <si>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</si>
  <si>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</si>
  <si>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</si>
  <si>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</si>
  <si>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</si>
  <si>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</si>
  <si>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</si>
  <si>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</si>
  <si>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</si>
  <si>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</si>
  <si>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</si>
  <si>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</si>
  <si>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</si>
  <si>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</si>
  <si>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</si>
  <si>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</si>
  <si>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</si>
  <si>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</si>
  <si>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</si>
  <si>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</si>
  <si>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</si>
  <si>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</si>
  <si>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</si>
  <si>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</si>
  <si>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</si>
  <si>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</si>
  <si>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</si>
  <si>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</si>
  <si>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</si>
  <si>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</si>
  <si>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</si>
  <si>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</si>
  <si>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</si>
  <si>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</si>
  <si>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</si>
  <si>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</si>
  <si>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</si>
  <si>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</si>
  <si>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</si>
  <si>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</si>
  <si>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</si>
  <si>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</si>
  <si>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</si>
  <si>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</si>
  <si>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</si>
  <si>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</si>
  <si>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</si>
  <si>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</si>
  <si>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</si>
  <si>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</si>
  <si>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</si>
  <si>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</si>
  <si>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</si>
  <si>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</si>
  <si>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</si>
  <si>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</si>
  <si>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</si>
  <si>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</si>
  <si>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</si>
  <si>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</si>
  <si>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</si>
  <si>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</si>
  <si>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</si>
  <si>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</si>
  <si>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</si>
  <si>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</si>
  <si>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</si>
  <si>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</si>
  <si>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</si>
  <si>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</si>
  <si>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</si>
  <si>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</si>
  <si>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</si>
  <si>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</si>
  <si>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</si>
  <si>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</si>
  <si>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</si>
  <si>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</si>
  <si>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</si>
  <si>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</si>
  <si>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</si>
  <si>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</si>
  <si>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</si>
  <si>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</si>
  <si>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</si>
  <si>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</si>
  <si>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</si>
  <si>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</si>
  <si>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</si>
  <si>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</si>
  <si>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</si>
  <si>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</si>
  <si>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</si>
  <si>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</si>
  <si>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</si>
  <si>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</si>
  <si>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</si>
  <si>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</si>
  <si>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</si>
  <si>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</si>
  <si>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</si>
  <si>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</si>
  <si>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</si>
  <si>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</si>
  <si>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</si>
  <si>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</si>
  <si>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</si>
  <si>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</si>
  <si>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</si>
  <si>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</si>
  <si>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</si>
  <si>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</si>
  <si>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</si>
  <si>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</si>
  <si>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</si>
  <si>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</si>
  <si>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</si>
  <si>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</si>
  <si>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</si>
  <si>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</si>
  <si>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</si>
  <si>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</si>
  <si>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</si>
  <si>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</si>
  <si>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</si>
  <si>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</si>
  <si>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</si>
  <si>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</si>
  <si>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</si>
  <si>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</si>
  <si>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</si>
  <si>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</si>
  <si>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</si>
  <si>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</si>
  <si>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</si>
  <si>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</si>
  <si>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</si>
  <si>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</si>
  <si>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</si>
  <si>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</si>
  <si>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</si>
  <si>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</si>
  <si>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</si>
  <si>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</si>
  <si>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</si>
  <si>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</si>
  <si>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</si>
  <si>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</si>
  <si>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</si>
  <si>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</si>
  <si>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</si>
  <si>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</si>
  <si>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</si>
  <si>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</si>
  <si>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</si>
  <si>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</si>
  <si>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</si>
  <si>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</si>
  <si>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</si>
  <si>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</si>
  <si>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</si>
  <si>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</si>
  <si>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</si>
  <si>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</si>
  <si>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</si>
  <si>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</si>
  <si>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</si>
  <si>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</si>
  <si>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</si>
  <si>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</si>
  <si>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</si>
  <si>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</si>
  <si>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</si>
  <si>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</si>
  <si>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</si>
  <si>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</si>
  <si>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</si>
  <si>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</si>
  <si>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</si>
  <si>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</si>
  <si>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</si>
  <si>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</si>
  <si>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</si>
  <si>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</si>
  <si>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</si>
  <si>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</si>
  <si>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</si>
  <si>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</si>
  <si>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</si>
  <si>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</si>
  <si>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</si>
  <si>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</si>
  <si>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</si>
  <si>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</si>
  <si>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</si>
  <si>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</si>
  <si>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</si>
  <si>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</si>
  <si>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</si>
  <si>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</si>
  <si>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</si>
  <si>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</si>
  <si>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</si>
  <si>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</si>
  <si>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</si>
  <si>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</si>
  <si>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</si>
  <si>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</si>
  <si>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</si>
  <si>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</si>
  <si>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</si>
  <si>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</si>
  <si>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</si>
  <si>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</si>
  <si>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</si>
  <si>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</si>
  <si>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</si>
  <si>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</si>
  <si>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</si>
  <si>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</si>
  <si>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</si>
  <si>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</si>
  <si>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</si>
  <si>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</si>
  <si>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</si>
  <si>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</si>
  <si>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</si>
  <si>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</si>
  <si>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</si>
  <si>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</si>
  <si>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</si>
  <si>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</si>
  <si>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</si>
  <si>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</si>
  <si>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</si>
  <si>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</si>
  <si>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</si>
  <si>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</si>
  <si>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</si>
  <si>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</si>
  <si>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</si>
  <si>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</si>
  <si>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</si>
  <si>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</si>
  <si>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</si>
  <si>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</si>
  <si>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</si>
  <si>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</si>
  <si>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</si>
  <si>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</si>
  <si>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</si>
  <si>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</si>
  <si>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</si>
  <si>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</si>
  <si>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</si>
  <si>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</si>
  <si>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</si>
  <si>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</si>
  <si>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</si>
  <si>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</si>
  <si>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</si>
  <si>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</si>
  <si>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</si>
  <si>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</si>
  <si>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</si>
  <si>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</si>
  <si>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</si>
  <si>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</si>
  <si>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</si>
  <si>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</si>
  <si>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</si>
  <si>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</si>
  <si>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</si>
  <si>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</si>
  <si>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</si>
  <si>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</si>
  <si>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</si>
  <si>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</si>
  <si>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</si>
  <si>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</si>
  <si>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</si>
  <si>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</si>
  <si>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</si>
  <si>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</si>
  <si>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</si>
  <si>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</si>
  <si>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</si>
  <si>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</si>
  <si>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</si>
  <si>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</si>
  <si>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</si>
  <si>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</si>
  <si>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</si>
  <si>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</si>
  <si>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</si>
  <si>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</si>
  <si>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</si>
  <si>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</si>
  <si>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</si>
  <si>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</si>
  <si>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</si>
  <si>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</si>
  <si>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</si>
  <si>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</si>
  <si>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</si>
  <si>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</si>
  <si>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</si>
  <si>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</si>
  <si>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</si>
  <si>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</si>
  <si>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</si>
  <si>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</si>
  <si>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</si>
  <si>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</si>
  <si>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</si>
  <si>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</si>
  <si>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</si>
  <si>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</si>
  <si>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</si>
  <si>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</si>
  <si>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</si>
  <si>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</si>
  <si>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</si>
  <si>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</si>
  <si>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</si>
  <si>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</si>
  <si>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</si>
  <si>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</si>
  <si>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</si>
  <si>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</si>
  <si>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</si>
  <si>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</si>
  <si>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</si>
  <si>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</si>
  <si>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</si>
  <si>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</si>
  <si>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</si>
  <si>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</si>
  <si>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</si>
  <si>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</si>
  <si>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</si>
  <si>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</si>
  <si>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</si>
  <si>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</si>
  <si>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</si>
  <si>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</si>
  <si>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</si>
  <si>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</si>
  <si>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</si>
  <si>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</si>
  <si>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</si>
  <si>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</si>
  <si>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</si>
  <si>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</si>
  <si>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</si>
  <si>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</si>
  <si>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</si>
  <si>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</si>
  <si>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</si>
  <si>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</si>
  <si>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</si>
  <si>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</si>
  <si>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</si>
  <si>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</si>
  <si>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</si>
  <si>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</si>
  <si>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</si>
  <si>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</si>
  <si>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</si>
  <si>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</si>
  <si>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</si>
  <si>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</si>
  <si>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</si>
  <si>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</si>
  <si>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</si>
  <si>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</si>
  <si>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</si>
  <si>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</si>
  <si>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</si>
  <si>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</si>
  <si>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</si>
  <si>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</si>
  <si>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</si>
  <si>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</si>
  <si>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</si>
  <si>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</si>
  <si>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</si>
  <si>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</si>
  <si>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</si>
  <si>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</si>
  <si>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</si>
  <si>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</si>
  <si>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</si>
  <si>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</si>
  <si>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</si>
  <si>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</si>
  <si>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</si>
  <si>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</si>
  <si>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</si>
  <si>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</si>
  <si>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</si>
  <si>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</si>
  <si>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</si>
  <si>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</si>
  <si>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</si>
  <si>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</si>
  <si>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</si>
  <si>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</si>
  <si>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</si>
  <si>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</si>
  <si>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</si>
  <si>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</si>
  <si>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</si>
  <si>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</si>
  <si>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</si>
  <si>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</si>
  <si>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</si>
  <si>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</si>
  <si>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</si>
  <si>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</si>
  <si>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</si>
  <si>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</si>
  <si>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</si>
  <si>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</si>
  <si>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</si>
  <si>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</si>
  <si>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</si>
  <si>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</si>
  <si>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</si>
  <si>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</si>
  <si>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</si>
  <si>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</si>
  <si>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</si>
  <si>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</si>
  <si>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</si>
  <si>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</si>
  <si>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</si>
  <si>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</si>
  <si>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</si>
  <si>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</si>
  <si>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</si>
  <si>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</si>
  <si>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</si>
  <si>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</si>
  <si>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</si>
  <si>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</si>
  <si>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</si>
  <si>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</si>
  <si>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</si>
  <si>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</si>
  <si>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</si>
  <si>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</si>
  <si>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</si>
  <si>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</si>
  <si>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</si>
  <si>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</si>
  <si>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</si>
  <si>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</si>
  <si>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</si>
  <si>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</si>
  <si>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</si>
  <si>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</si>
  <si>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</si>
  <si>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</si>
  <si>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</si>
  <si>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</si>
  <si>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</si>
  <si>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</si>
  <si>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</si>
  <si>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</si>
  <si>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</si>
  <si>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</si>
  <si>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</si>
  <si>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</si>
  <si>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</si>
  <si>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</si>
  <si>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</si>
  <si>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</si>
  <si>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</si>
  <si>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</si>
  <si>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</si>
  <si>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</si>
  <si>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</si>
  <si>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</si>
  <si>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</si>
  <si>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</si>
  <si>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</si>
  <si>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</si>
  <si>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</si>
  <si>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</si>
  <si>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</si>
  <si>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</si>
  <si>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</si>
  <si>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</si>
  <si>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</si>
  <si>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</si>
  <si>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</si>
  <si>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</si>
  <si>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</si>
  <si>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</si>
  <si>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</si>
  <si>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</si>
  <si>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</si>
  <si>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</si>
  <si>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</si>
  <si>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</si>
  <si>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</si>
  <si>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</si>
  <si>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</si>
  <si>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</si>
  <si>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</si>
  <si>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</si>
  <si>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</si>
  <si>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</si>
  <si>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</si>
  <si>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</si>
  <si>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</si>
  <si>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</si>
  <si>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</si>
  <si>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</si>
  <si>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</si>
  <si>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</si>
  <si>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</si>
  <si>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</si>
  <si>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</si>
  <si>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</si>
  <si>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</si>
  <si>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</si>
  <si>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</si>
  <si>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</si>
  <si>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</si>
  <si>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</si>
  <si>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</si>
  <si>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</si>
  <si>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</si>
  <si>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</si>
  <si>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</si>
  <si>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</si>
  <si>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</si>
  <si>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</si>
  <si>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</si>
  <si>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</si>
  <si>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</si>
  <si>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</si>
  <si>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</si>
  <si>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</si>
  <si>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</si>
  <si>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</si>
  <si>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</si>
  <si>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</si>
  <si>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</si>
  <si>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</si>
  <si>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</si>
  <si>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</si>
  <si>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</si>
  <si>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</si>
  <si>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</si>
  <si>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</si>
  <si>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</si>
  <si>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</si>
  <si>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</si>
  <si>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</si>
  <si>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</si>
  <si>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</si>
  <si>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</si>
  <si>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</si>
  <si>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</si>
  <si>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</si>
  <si>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</si>
  <si>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</si>
  <si>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</si>
  <si>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</si>
  <si>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</si>
  <si>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</si>
  <si>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</si>
  <si>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</si>
  <si>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</si>
  <si>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</si>
  <si>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</si>
  <si>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</si>
  <si>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</si>
  <si>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</si>
  <si>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</si>
  <si>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</si>
  <si>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</si>
  <si>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</si>
  <si>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</si>
  <si>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</si>
  <si>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</si>
  <si>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</si>
  <si>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</si>
  <si>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</si>
  <si>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</si>
  <si>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</si>
  <si>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</si>
  <si>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</si>
  <si>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</si>
  <si>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</si>
  <si>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</si>
  <si>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</si>
  <si>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</si>
  <si>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</si>
  <si>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</si>
  <si>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</si>
  <si>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</si>
  <si>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</si>
  <si>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</si>
  <si>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</si>
  <si>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</si>
  <si>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</si>
  <si>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</si>
  <si>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</si>
  <si>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</si>
  <si>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</si>
  <si>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</si>
  <si>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</si>
  <si>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</si>
  <si>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</si>
  <si>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</si>
  <si>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</si>
  <si>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</si>
  <si>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</si>
  <si>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</si>
  <si>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</si>
  <si>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</si>
  <si>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</si>
  <si>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</si>
  <si>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</si>
  <si>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</si>
  <si>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</si>
  <si>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</si>
  <si>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</si>
  <si>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</si>
  <si>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</si>
  <si>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</si>
  <si>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</si>
  <si>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</si>
  <si>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</si>
  <si>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</si>
  <si>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</si>
  <si>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</si>
  <si>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</si>
  <si>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</si>
  <si>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</si>
  <si>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</si>
  <si>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</si>
  <si>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</si>
  <si>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</si>
  <si>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</si>
  <si>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</si>
  <si>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</si>
  <si>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</si>
  <si>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</si>
  <si>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</si>
  <si>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</si>
  <si>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</si>
  <si>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</si>
  <si>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</si>
  <si>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</si>
  <si>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</si>
  <si>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</si>
  <si>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</si>
  <si>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</si>
  <si>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</si>
  <si>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</si>
  <si>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</si>
  <si>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</si>
  <si>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</si>
  <si>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</si>
  <si>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</si>
  <si>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</si>
  <si>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</si>
  <si>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</si>
  <si>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</si>
  <si>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</si>
  <si>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</si>
  <si>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</si>
  <si>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</si>
  <si>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</si>
  <si>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</si>
  <si>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</si>
  <si>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</si>
  <si>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</si>
  <si>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</si>
  <si>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</si>
  <si>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</si>
  <si>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</si>
  <si>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</si>
  <si>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</si>
  <si>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</si>
  <si>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</si>
  <si>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</si>
  <si>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</si>
  <si>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</si>
  <si>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</si>
  <si>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</si>
  <si>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</si>
  <si>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</si>
  <si>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</si>
  <si>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</si>
  <si>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</si>
  <si>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</si>
  <si>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</si>
  <si>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</si>
  <si>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</si>
  <si>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</si>
  <si>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</si>
  <si>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</si>
  <si>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</si>
  <si>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</si>
  <si>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</si>
  <si>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</si>
  <si>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</si>
  <si>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</si>
  <si>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</si>
  <si>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</si>
  <si>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</si>
  <si>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</si>
  <si>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</si>
  <si>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</si>
  <si>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</si>
  <si>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</si>
  <si>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</si>
  <si>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</si>
  <si>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</si>
  <si>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</si>
  <si>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</si>
  <si>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</si>
  <si>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</si>
  <si>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</si>
  <si>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</si>
  <si>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</si>
  <si>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</si>
  <si>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</si>
  <si>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</si>
  <si>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</si>
  <si>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</si>
  <si>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</si>
  <si>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</si>
  <si>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</si>
  <si>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</si>
  <si>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</si>
  <si>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</si>
  <si>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</si>
  <si>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</si>
  <si>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</si>
  <si>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</si>
  <si>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</si>
  <si>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</si>
  <si>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</si>
  <si>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</si>
  <si>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</si>
  <si>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</si>
  <si>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</si>
  <si>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</si>
  <si>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</si>
  <si>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</si>
  <si>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</si>
  <si>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</si>
  <si>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</si>
  <si>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</si>
  <si>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</si>
  <si>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</si>
  <si>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</si>
  <si>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</si>
  <si>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</si>
  <si>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</si>
  <si>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</si>
  <si>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</si>
  <si>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</si>
  <si>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</si>
  <si>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</si>
  <si>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</si>
  <si>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</si>
  <si>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</si>
  <si>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</si>
  <si>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</si>
  <si>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</si>
  <si>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</si>
  <si>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</si>
  <si>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</si>
  <si>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</si>
  <si>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</si>
  <si>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</si>
  <si>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</si>
  <si>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</si>
  <si>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</si>
  <si>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</si>
  <si>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</si>
  <si>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</si>
  <si>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</si>
  <si>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</si>
  <si>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</si>
  <si>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</si>
  <si>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</si>
  <si>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</si>
  <si>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</si>
  <si>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</si>
  <si>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</si>
  <si>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</si>
  <si>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</si>
  <si>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</si>
  <si>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</si>
  <si>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</si>
  <si>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</si>
  <si>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</si>
  <si>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</si>
  <si>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</si>
  <si>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</si>
  <si>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</si>
  <si>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</si>
  <si>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</si>
  <si>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</si>
  <si>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</si>
  <si>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</si>
  <si>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</si>
  <si>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</si>
  <si>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</si>
  <si>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</si>
  <si>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</si>
  <si>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</si>
  <si>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</si>
  <si>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</si>
  <si>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</si>
  <si>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</si>
  <si>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</si>
  <si>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</si>
  <si>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</si>
  <si>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</si>
  <si>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</si>
  <si>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</si>
  <si>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</si>
  <si>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</si>
  <si>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</si>
  <si>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</si>
  <si>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</si>
  <si>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</si>
  <si>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</si>
  <si>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</si>
  <si>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</si>
  <si>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</si>
  <si>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</si>
  <si>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</si>
  <si>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</si>
  <si>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</si>
  <si>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</si>
  <si>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</si>
  <si>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</si>
  <si>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</si>
  <si>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</si>
  <si>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</si>
  <si>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</si>
  <si>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</si>
  <si>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</si>
  <si>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</si>
  <si>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</si>
  <si>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</si>
  <si>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</si>
  <si>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</si>
  <si>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</si>
  <si>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</si>
  <si>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</si>
  <si>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</si>
  <si>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</si>
  <si>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</si>
  <si>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</si>
  <si>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</si>
  <si>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</si>
  <si>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</si>
  <si>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</si>
  <si>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</si>
  <si>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</si>
  <si>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</si>
  <si>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</si>
  <si>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</si>
  <si>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</si>
  <si>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</si>
  <si>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</si>
  <si>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</si>
  <si>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</si>
  <si>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</si>
  <si>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</si>
  <si>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</si>
  <si>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</si>
  <si>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</si>
  <si>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</si>
  <si>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</si>
  <si>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</si>
  <si>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</si>
  <si>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</si>
  <si>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</si>
  <si>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</si>
  <si>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</si>
  <si>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</si>
  <si>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</si>
  <si>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</si>
  <si>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</si>
  <si>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</si>
  <si>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</si>
  <si>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</si>
  <si>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</si>
  <si>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</si>
  <si>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</si>
  <si>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</si>
  <si>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</si>
  <si>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</si>
  <si>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</si>
  <si>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</si>
  <si>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</si>
  <si>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</si>
  <si>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</si>
  <si>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</si>
  <si>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</si>
  <si>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</si>
  <si>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</si>
  <si>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</si>
  <si>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</si>
  <si>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</si>
  <si>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</si>
  <si>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</si>
  <si>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</si>
  <si>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</si>
  <si>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</si>
  <si>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</si>
  <si>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</si>
  <si>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</si>
  <si>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</si>
  <si>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</si>
  <si>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</si>
  <si>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</si>
  <si>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</si>
  <si>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</si>
  <si>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</si>
  <si>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</si>
  <si>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</si>
  <si>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</si>
  <si>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</si>
  <si>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</si>
  <si>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</si>
  <si>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</si>
  <si>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</si>
  <si>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</si>
  <si>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</si>
  <si>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</si>
  <si>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</si>
  <si>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</si>
  <si>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</si>
  <si>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</si>
  <si>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</si>
  <si>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</si>
  <si>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</si>
  <si>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</si>
  <si>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</si>
  <si>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</si>
  <si>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</si>
  <si>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</si>
  <si>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</si>
  <si>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</si>
  <si>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</si>
  <si>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</si>
  <si>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</si>
  <si>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</si>
  <si>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</si>
  <si>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</si>
  <si>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</si>
  <si>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</si>
  <si>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</si>
  <si>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</si>
  <si>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</si>
  <si>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</si>
  <si>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</si>
  <si>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</si>
  <si>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</si>
  <si>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</si>
  <si>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</si>
  <si>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</si>
  <si>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</si>
  <si>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</si>
  <si>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</si>
  <si>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</si>
  <si>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</si>
  <si>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</si>
  <si>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</si>
  <si>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</si>
  <si>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</si>
  <si>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</si>
  <si>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</si>
  <si>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</si>
  <si>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</si>
  <si>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</si>
  <si>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</si>
  <si>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</si>
  <si>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</si>
  <si>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</si>
  <si>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</si>
  <si>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</si>
  <si>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</si>
  <si>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</si>
  <si>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</si>
  <si>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</si>
  <si>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</si>
  <si>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</si>
  <si>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</si>
  <si>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</si>
  <si>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</si>
  <si>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</si>
  <si>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</si>
  <si>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</si>
  <si>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</si>
  <si>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</si>
  <si>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</si>
  <si>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</si>
  <si>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</si>
  <si>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</si>
  <si>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</si>
  <si>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</si>
  <si>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</si>
  <si>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</si>
  <si>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</si>
  <si>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</si>
  <si>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</si>
  <si>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</si>
  <si>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</si>
  <si>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</si>
  <si>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</si>
  <si>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</si>
  <si>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</si>
  <si>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</si>
  <si>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</si>
  <si>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</si>
  <si>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</si>
  <si>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</si>
  <si>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</si>
  <si>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</si>
  <si>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</si>
  <si>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</si>
  <si>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</si>
  <si>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</si>
  <si>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</si>
  <si>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</si>
  <si>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</si>
  <si>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</si>
  <si>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</si>
  <si>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</si>
  <si>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</si>
  <si>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</si>
  <si>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</si>
  <si>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</si>
  <si>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</si>
  <si>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</si>
  <si>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</si>
  <si>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</si>
  <si>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</si>
  <si>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</si>
  <si>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</si>
  <si>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</si>
  <si>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</si>
  <si>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</si>
  <si>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</si>
  <si>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</si>
  <si>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</si>
  <si>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</si>
  <si>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</si>
  <si>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</si>
  <si>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</si>
  <si>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</si>
  <si>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</si>
  <si>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</si>
  <si>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</si>
  <si>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</si>
  <si>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</si>
  <si>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</si>
  <si>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</si>
  <si>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</si>
  <si>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</si>
  <si>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</si>
  <si>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</si>
  <si>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</si>
  <si>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</si>
  <si>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</si>
  <si>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</si>
  <si>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</si>
  <si>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</si>
  <si>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</si>
  <si>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</si>
  <si>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</si>
  <si>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</si>
  <si>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</si>
  <si>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</si>
  <si>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</si>
  <si>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</si>
  <si>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</si>
  <si>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</si>
  <si>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</si>
  <si>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</si>
  <si>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</si>
  <si>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</si>
  <si>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</si>
  <si>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</si>
  <si>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</si>
  <si>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</si>
  <si>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</si>
  <si>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</si>
  <si>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</si>
  <si>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</si>
  <si>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</si>
  <si>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</si>
  <si>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</si>
  <si>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</si>
  <si>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</si>
  <si>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</si>
  <si>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</si>
  <si>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</si>
  <si>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</si>
  <si>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</si>
  <si>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</si>
  <si>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</si>
  <si>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</si>
  <si>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</si>
  <si>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</si>
  <si>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</si>
  <si>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</si>
  <si>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</si>
  <si>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</si>
  <si>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</si>
  <si>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</si>
  <si>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</si>
  <si>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</si>
  <si>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</si>
  <si>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</si>
  <si>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</si>
  <si>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</si>
  <si>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</si>
  <si>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</si>
  <si>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</si>
  <si>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</si>
  <si>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</si>
  <si>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</si>
  <si>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</si>
  <si>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</si>
  <si>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</si>
  <si>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</si>
  <si>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</si>
  <si>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</si>
  <si>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</si>
  <si>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</si>
  <si>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</si>
  <si>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</si>
  <si>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</si>
  <si>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</si>
  <si>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</si>
  <si>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</si>
  <si>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</si>
  <si>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</si>
  <si>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</si>
  <si>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</si>
  <si>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</si>
  <si>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</si>
  <si>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</si>
  <si>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</si>
  <si>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</si>
  <si>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</si>
  <si>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</si>
  <si>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</si>
  <si>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</si>
  <si>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</si>
  <si>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</si>
  <si>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</si>
  <si>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</si>
  <si>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</si>
  <si>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</si>
  <si>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</si>
  <si>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</si>
  <si>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</si>
  <si>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</si>
  <si>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</si>
  <si>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</si>
  <si>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</si>
  <si>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</si>
  <si>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</si>
  <si>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</si>
  <si>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</si>
  <si>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</si>
  <si>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</si>
  <si>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</si>
  <si>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</si>
  <si>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</si>
  <si>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</si>
  <si>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</si>
  <si>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</si>
  <si>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</si>
  <si>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</si>
  <si>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</si>
  <si>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</si>
  <si>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</si>
  <si>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</si>
  <si>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</si>
  <si>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</si>
  <si>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</si>
  <si>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</si>
  <si>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</si>
  <si>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</si>
  <si>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</si>
  <si>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</si>
  <si>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</si>
  <si>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</si>
  <si>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</si>
  <si>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</si>
  <si>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</si>
  <si>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</si>
  <si>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</si>
  <si>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</si>
  <si>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</si>
  <si>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</si>
  <si>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</si>
  <si>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</si>
  <si>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</si>
  <si>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</si>
  <si>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</si>
  <si>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</si>
  <si>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</si>
  <si>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</si>
  <si>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</si>
  <si>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</si>
  <si>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</si>
  <si>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</si>
  <si>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</si>
  <si>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</si>
  <si>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</si>
  <si>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</si>
  <si>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</si>
  <si>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</si>
  <si>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</si>
  <si>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</si>
  <si>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</si>
  <si>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</si>
  <si>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</si>
  <si>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</si>
  <si>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</si>
  <si>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</si>
  <si>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</si>
  <si>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</si>
  <si>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</si>
  <si>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</si>
  <si>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</si>
  <si>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</si>
  <si>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</si>
  <si>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</si>
  <si>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</si>
  <si>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</si>
  <si>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</si>
  <si>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</si>
  <si>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</si>
  <si>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</si>
  <si>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</si>
  <si>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</si>
  <si>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</si>
  <si>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</si>
  <si>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</si>
  <si>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</si>
  <si>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</si>
  <si>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</si>
  <si>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</si>
  <si>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</si>
  <si>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</si>
  <si>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</si>
  <si>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</si>
  <si>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</si>
  <si>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</si>
  <si>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</si>
  <si>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</si>
  <si>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</si>
  <si>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</si>
  <si>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</si>
  <si>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</si>
  <si>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</si>
  <si>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</si>
  <si>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</si>
  <si>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</si>
  <si>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</si>
  <si>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</si>
  <si>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</si>
  <si>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</si>
  <si>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</si>
  <si>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</si>
  <si>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</si>
  <si>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</si>
  <si>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</si>
  <si>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</si>
  <si>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</si>
  <si>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</si>
  <si>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</si>
  <si>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</si>
  <si>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</si>
  <si>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</si>
  <si>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</si>
  <si>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</si>
  <si>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</si>
  <si>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</si>
  <si>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</si>
  <si>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</si>
  <si>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</si>
  <si>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</si>
  <si>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</si>
  <si>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</si>
  <si>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</si>
  <si>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</si>
  <si>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</si>
  <si>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</si>
  <si>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</si>
  <si>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</si>
  <si>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</si>
  <si>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</si>
  <si>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</si>
  <si>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</si>
  <si>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</si>
  <si>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</si>
  <si>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</si>
  <si>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</si>
  <si>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</si>
  <si>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</si>
  <si>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</si>
  <si>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</si>
  <si>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</si>
  <si>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</si>
  <si>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</si>
  <si>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</si>
  <si>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</si>
  <si>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</si>
  <si>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</si>
  <si>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</si>
  <si>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</si>
  <si>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</si>
  <si>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</si>
  <si>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</si>
  <si>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</si>
  <si>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</si>
  <si>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</si>
  <si>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</si>
  <si>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</si>
  <si>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</si>
  <si>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</si>
  <si>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</si>
  <si>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</si>
  <si>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</si>
  <si>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</si>
  <si>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</si>
  <si>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</si>
  <si>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</si>
  <si>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</si>
  <si>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</si>
  <si>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</si>
  <si>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</si>
  <si>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</si>
  <si>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</si>
  <si>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</si>
  <si>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</si>
  <si>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</si>
  <si>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</si>
  <si>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</si>
  <si>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</si>
  <si>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</si>
  <si>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</si>
  <si>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</si>
  <si>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</si>
  <si>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</si>
  <si>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</si>
  <si>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</si>
  <si>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</si>
  <si>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</si>
  <si>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</si>
  <si>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</si>
  <si>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</si>
  <si>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</si>
  <si>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</si>
  <si>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</si>
  <si>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</si>
  <si>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</si>
  <si>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</si>
  <si>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</si>
  <si>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</si>
  <si>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</si>
  <si>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</si>
  <si>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</si>
  <si>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</si>
  <si>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</si>
  <si>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</si>
  <si>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</si>
  <si>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</si>
  <si>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</si>
  <si>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</si>
  <si>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</si>
  <si>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</si>
  <si>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</si>
  <si>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</si>
  <si>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</si>
  <si>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</si>
  <si>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</si>
  <si>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</si>
  <si>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</si>
  <si>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</si>
  <si>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</si>
  <si>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</si>
  <si>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</si>
  <si>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</si>
  <si>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</si>
  <si>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</si>
  <si>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</si>
  <si>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</si>
  <si>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</si>
  <si>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</si>
  <si>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</si>
  <si>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</si>
  <si>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</si>
  <si>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</si>
  <si>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</si>
  <si>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</si>
  <si>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</si>
  <si>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</si>
  <si>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</si>
  <si>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</si>
  <si>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</si>
  <si>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</si>
  <si>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</si>
  <si>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</si>
  <si>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</si>
  <si>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</si>
  <si>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</si>
  <si>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</si>
  <si>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</si>
  <si>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</si>
  <si>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</si>
  <si>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</si>
  <si>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</si>
  <si>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</si>
  <si>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</si>
  <si>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</si>
  <si>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</si>
  <si>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</si>
  <si>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</si>
  <si>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</si>
  <si>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</si>
  <si>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</si>
  <si>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</si>
  <si>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</si>
  <si>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</si>
  <si>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</si>
  <si>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</si>
  <si>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</si>
  <si>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</si>
  <si>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</si>
  <si>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</si>
  <si>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</si>
  <si>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</si>
  <si>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</si>
  <si>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</si>
  <si>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</si>
  <si>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</si>
  <si>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</si>
  <si>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</si>
  <si>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</si>
  <si>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</si>
  <si>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</si>
  <si>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</si>
  <si>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</si>
  <si>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</si>
  <si>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</si>
  <si>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</si>
  <si>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</si>
  <si>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</si>
  <si>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</si>
  <si>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</si>
  <si>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</si>
  <si>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</si>
  <si>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</si>
  <si>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</si>
  <si>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</si>
  <si>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</si>
  <si>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</si>
  <si>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</si>
  <si>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</si>
  <si>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</si>
  <si>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</si>
  <si>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</si>
  <si>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</si>
  <si>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</si>
  <si>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</si>
  <si>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</si>
  <si>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</si>
  <si>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</si>
  <si>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</si>
  <si>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</si>
  <si>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</si>
  <si>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</si>
  <si>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</si>
  <si>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</si>
  <si>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</si>
  <si>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</si>
  <si>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</si>
  <si>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</si>
  <si>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</si>
  <si>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</si>
  <si>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</si>
  <si>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</si>
  <si>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</si>
  <si>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</si>
  <si>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</si>
  <si>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</si>
  <si>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</si>
  <si>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</si>
  <si>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</si>
  <si>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</si>
  <si>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</si>
  <si>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</si>
  <si>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</si>
  <si>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</si>
  <si>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</si>
  <si>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</si>
  <si>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</si>
  <si>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</si>
  <si>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</si>
  <si>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</si>
  <si>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</si>
  <si>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</si>
  <si>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</si>
  <si>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</si>
  <si>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</si>
  <si>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</si>
  <si>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</si>
  <si>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</si>
  <si>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</si>
  <si>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</si>
  <si>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</si>
  <si>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</si>
  <si>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</si>
  <si>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</si>
  <si>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</si>
  <si>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</si>
  <si>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</si>
  <si>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</si>
  <si>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</si>
  <si>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</si>
  <si>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</si>
  <si>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</si>
  <si>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</si>
  <si>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</si>
  <si>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</si>
  <si>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</si>
  <si>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</si>
  <si>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</si>
  <si>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</si>
  <si>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</si>
  <si>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</si>
  <si>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</si>
  <si>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</si>
  <si>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</si>
  <si>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</si>
  <si>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</si>
  <si>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</si>
  <si>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</si>
  <si>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</si>
  <si>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</si>
  <si>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</si>
  <si>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</si>
  <si>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</si>
  <si>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</si>
  <si>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</si>
  <si>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</si>
  <si>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</si>
  <si>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</si>
  <si>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</si>
  <si>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</si>
  <si>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</si>
  <si>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</si>
  <si>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</si>
  <si>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</si>
  <si>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</si>
  <si>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</si>
  <si>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</si>
  <si>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</si>
  <si>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</si>
  <si>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</si>
  <si>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</si>
  <si>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</si>
  <si>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</si>
  <si>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</si>
  <si>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</si>
  <si>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</si>
  <si>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</si>
  <si>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</si>
  <si>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</si>
  <si>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</si>
  <si>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</si>
  <si>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</si>
  <si>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</si>
  <si>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</si>
  <si>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</si>
  <si>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</si>
  <si>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</si>
  <si>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</si>
  <si>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</si>
  <si>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</si>
  <si>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</si>
  <si>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</si>
  <si>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</si>
  <si>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</si>
  <si>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</si>
  <si>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</si>
  <si>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</si>
  <si>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</si>
  <si>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</si>
  <si>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</si>
  <si>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</si>
  <si>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</si>
  <si>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</si>
  <si>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</si>
  <si>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</si>
  <si>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</si>
  <si>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</si>
  <si>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</si>
  <si>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</si>
  <si>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</si>
  <si>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</si>
  <si>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</si>
  <si>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</si>
  <si>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</si>
  <si>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</si>
  <si>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</si>
  <si>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</si>
  <si>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</si>
  <si>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</si>
  <si>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</si>
  <si>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</si>
  <si>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</si>
  <si>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</si>
  <si>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</si>
  <si>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</si>
  <si>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</si>
  <si>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</si>
  <si>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</si>
  <si>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</si>
  <si>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</si>
  <si>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</si>
  <si>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</si>
  <si>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</si>
  <si>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</si>
  <si>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</si>
  <si>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</si>
  <si>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</si>
  <si>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</si>
  <si>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</si>
  <si>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</si>
  <si>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</si>
  <si>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</si>
  <si>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</si>
  <si>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</si>
  <si>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</si>
  <si>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</si>
  <si>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</si>
  <si>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</si>
  <si>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</si>
  <si>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</si>
  <si>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</si>
  <si>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</si>
  <si>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</si>
  <si>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</si>
  <si>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</si>
  <si>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</si>
  <si>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</si>
  <si>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</si>
  <si>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</si>
  <si>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</si>
  <si>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</si>
  <si>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</si>
  <si>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</si>
  <si>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</si>
  <si>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</si>
  <si>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</si>
  <si>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</si>
  <si>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</si>
  <si>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</si>
  <si>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</si>
  <si>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</si>
  <si>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</si>
  <si>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</si>
  <si>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</si>
  <si>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</si>
  <si>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</si>
  <si>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</si>
  <si>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</si>
  <si>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</si>
  <si>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</si>
  <si>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</si>
  <si>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</si>
  <si>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</si>
  <si>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</si>
  <si>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</si>
  <si>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</si>
  <si>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</si>
  <si>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</si>
  <si>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</si>
  <si>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</si>
  <si>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</si>
  <si>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</si>
  <si>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</si>
  <si>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</si>
  <si>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</si>
  <si>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</si>
  <si>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</si>
  <si>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</si>
  <si>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</si>
  <si>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</si>
  <si>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</si>
  <si>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</si>
  <si>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</si>
  <si>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</si>
  <si>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</si>
  <si>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</si>
  <si>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</si>
  <si>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</si>
  <si>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</si>
  <si>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</si>
  <si>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</si>
  <si>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</si>
  <si>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</si>
  <si>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</si>
  <si>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</si>
  <si>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</si>
  <si>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</si>
  <si>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</si>
  <si>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</si>
  <si>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</si>
  <si>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</si>
  <si>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</si>
  <si>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</si>
  <si>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</si>
  <si>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</si>
  <si>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</si>
  <si>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</si>
  <si>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</si>
  <si>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</si>
  <si>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</si>
  <si>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</si>
  <si>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</si>
  <si>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</si>
  <si>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</si>
  <si>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</si>
  <si>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</si>
  <si>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</si>
  <si>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</si>
  <si>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</si>
  <si>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</si>
  <si>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</si>
  <si>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</si>
  <si>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</si>
  <si>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</si>
  <si>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</si>
  <si>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</si>
  <si>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</si>
  <si>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</si>
  <si>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</si>
  <si>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</si>
  <si>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</si>
  <si>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</si>
  <si>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</si>
  <si>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</si>
  <si>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</si>
  <si>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</si>
  <si>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</si>
  <si>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</si>
  <si>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</si>
  <si>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</si>
  <si>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</si>
  <si>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</si>
  <si>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</si>
  <si>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</si>
  <si>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</si>
  <si>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</si>
  <si>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</si>
  <si>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</si>
  <si>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</si>
  <si>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</si>
  <si>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</si>
  <si>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</si>
  <si>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</si>
  <si>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</si>
  <si>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</si>
  <si>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</si>
  <si>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</si>
  <si>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</si>
  <si>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</si>
  <si>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</si>
  <si>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</si>
  <si>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</si>
  <si>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</si>
  <si>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</si>
  <si>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</si>
  <si>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</si>
  <si>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</si>
  <si>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</si>
  <si>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</si>
  <si>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</si>
  <si>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</si>
  <si>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</si>
  <si>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</si>
  <si>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</si>
  <si>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</si>
  <si>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</si>
  <si>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</si>
  <si>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</si>
  <si>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</si>
  <si>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</si>
  <si>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</si>
  <si>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</si>
  <si>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</si>
  <si>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</si>
  <si>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</si>
  <si>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</si>
  <si>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</si>
  <si>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</si>
  <si>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</si>
  <si>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</si>
  <si>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</si>
  <si>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</si>
  <si>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</si>
  <si>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</si>
  <si>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</si>
  <si>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</si>
  <si>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</si>
  <si>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</si>
  <si>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</si>
  <si>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</si>
  <si>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</si>
  <si>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</si>
  <si>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</si>
  <si>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</si>
  <si>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</si>
  <si>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</si>
  <si>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</si>
  <si>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</si>
  <si>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</si>
  <si>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</si>
  <si>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</si>
  <si>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</si>
  <si>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</si>
  <si>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</si>
  <si>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</si>
  <si>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</si>
  <si>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</si>
  <si>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</si>
  <si>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</si>
  <si>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</si>
  <si>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</si>
  <si>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</si>
  <si>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</si>
  <si>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</si>
  <si>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</si>
  <si>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</si>
  <si>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</si>
  <si>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</si>
  <si>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</si>
  <si>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</si>
  <si>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</si>
  <si>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</si>
  <si>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</si>
  <si>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</si>
  <si>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</si>
  <si>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</si>
  <si>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</si>
  <si>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</si>
  <si>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</si>
  <si>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</si>
  <si>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</si>
  <si>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</si>
  <si>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</si>
  <si>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</si>
  <si>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</si>
  <si>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</si>
  <si>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</si>
  <si>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</si>
  <si>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</si>
  <si>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</si>
  <si>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</si>
  <si>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</si>
  <si>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</si>
  <si>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</si>
  <si>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</si>
  <si>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</si>
  <si>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</si>
  <si>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</si>
  <si>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</si>
  <si>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</si>
  <si>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</si>
  <si>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</si>
  <si>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</si>
  <si>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</si>
  <si>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</si>
  <si>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</si>
  <si>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</si>
  <si>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</si>
  <si>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</si>
  <si>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</si>
  <si>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</si>
  <si>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</si>
  <si>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</si>
  <si>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</si>
  <si>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</si>
  <si>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</si>
  <si>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</si>
  <si>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</si>
  <si>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</si>
  <si>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</si>
  <si>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</si>
  <si>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</si>
  <si>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</si>
  <si>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</si>
  <si>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</si>
  <si>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</si>
  <si>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</si>
  <si>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</si>
  <si>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</si>
  <si>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</si>
  <si>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</si>
  <si>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</si>
  <si>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</si>
  <si>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</si>
  <si>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</si>
  <si>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</si>
  <si>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</si>
  <si>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</si>
  <si>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</si>
  <si>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</si>
  <si>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</si>
  <si>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</si>
  <si>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</si>
  <si>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</si>
  <si>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</si>
  <si>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</si>
  <si>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</si>
  <si>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</si>
  <si>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</si>
  <si>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</si>
  <si>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</si>
  <si>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</si>
  <si>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</si>
  <si>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</si>
  <si>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</si>
  <si>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</si>
  <si>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</si>
  <si>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</si>
  <si>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</si>
  <si>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</si>
  <si>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</si>
  <si>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</si>
  <si>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</si>
  <si>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</si>
  <si>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</si>
  <si>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</si>
  <si>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</si>
  <si>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</si>
  <si>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</si>
  <si>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</si>
  <si>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</si>
  <si>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</si>
  <si>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</si>
  <si>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</si>
  <si>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</si>
  <si>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</si>
  <si>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</si>
  <si>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</si>
  <si>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</si>
  <si>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</si>
  <si>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</si>
  <si>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</si>
  <si>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</si>
  <si>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</si>
  <si>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</si>
  <si>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</si>
  <si>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</si>
  <si>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</si>
  <si>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</si>
  <si>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</si>
  <si>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</si>
  <si>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</si>
  <si>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</si>
  <si>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</si>
  <si>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</si>
  <si>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</si>
  <si>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</si>
  <si>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</si>
  <si>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</si>
  <si>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</si>
  <si>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</si>
  <si>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</si>
  <si>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</si>
  <si>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</si>
  <si>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</si>
  <si>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</si>
  <si>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</si>
  <si>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</si>
  <si>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</si>
  <si>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</si>
  <si>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</si>
  <si>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</si>
  <si>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</si>
  <si>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</si>
  <si>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</si>
  <si>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</si>
  <si>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</si>
  <si>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</si>
  <si>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</si>
  <si>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</si>
  <si>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</si>
  <si>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</si>
  <si>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</si>
  <si>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</si>
  <si>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</si>
  <si>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</si>
  <si>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</si>
  <si>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</si>
  <si>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</si>
  <si>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</si>
  <si>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</si>
  <si>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</si>
  <si>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</si>
  <si>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</si>
  <si>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</si>
  <si>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</si>
  <si>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</si>
  <si>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</si>
  <si>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</si>
  <si>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</si>
  <si>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</si>
  <si>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</si>
  <si>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</si>
  <si>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</si>
  <si>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</si>
  <si>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</si>
  <si>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</si>
  <si>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</si>
  <si>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</si>
  <si>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</si>
  <si>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</si>
  <si>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</si>
  <si>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</si>
  <si>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</si>
  <si>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</si>
  <si>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</si>
  <si>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</si>
  <si>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</si>
  <si>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</si>
  <si>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</si>
  <si>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</si>
  <si>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</si>
  <si>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</si>
  <si>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</si>
  <si>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</si>
  <si>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</si>
  <si>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</si>
  <si>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</si>
  <si>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</si>
  <si>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</si>
  <si>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</si>
  <si>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</si>
  <si>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</si>
  <si>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</si>
  <si>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</si>
  <si>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</si>
  <si>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</si>
  <si>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</si>
  <si>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</si>
  <si>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</si>
  <si>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</si>
  <si>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</si>
  <si>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</si>
  <si>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</si>
  <si>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</si>
  <si>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</si>
  <si>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</si>
  <si>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</si>
  <si>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</si>
  <si>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</si>
  <si>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</si>
  <si>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</si>
  <si>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</si>
  <si>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</si>
  <si>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</si>
  <si>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</si>
  <si>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</si>
  <si>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</si>
  <si>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</si>
  <si>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</si>
  <si>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</si>
  <si>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</si>
  <si>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</si>
  <si>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</si>
  <si>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</si>
  <si>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</si>
  <si>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</si>
  <si>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</si>
  <si>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</si>
  <si>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</si>
  <si>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</si>
  <si>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</si>
  <si>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</si>
  <si>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</si>
  <si>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</si>
  <si>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</si>
  <si>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</si>
  <si>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</si>
  <si>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</si>
  <si>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</si>
  <si>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</si>
  <si>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</si>
  <si>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</si>
  <si>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</si>
  <si>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</si>
  <si>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</si>
  <si>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</si>
  <si>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</si>
  <si>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</si>
  <si>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</si>
  <si>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</si>
  <si>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</si>
  <si>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</si>
  <si>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</si>
  <si>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</si>
  <si>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</si>
  <si>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</si>
  <si>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</si>
  <si>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</si>
  <si>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</si>
  <si>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</si>
  <si>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</si>
  <si>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</si>
  <si>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</si>
  <si>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</si>
  <si>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</si>
  <si>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</si>
  <si>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</si>
  <si>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</si>
  <si>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</si>
  <si>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</si>
  <si>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</si>
  <si>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</si>
  <si>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</si>
  <si>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</si>
  <si>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</si>
  <si>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</si>
  <si>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</si>
  <si>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</si>
  <si>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</si>
  <si>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</si>
  <si>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</si>
  <si>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</si>
  <si>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</si>
  <si>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</si>
  <si>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</si>
  <si>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</si>
  <si>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</si>
  <si>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</si>
  <si>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</si>
  <si>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</si>
  <si>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</si>
  <si>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</si>
  <si>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</si>
  <si>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</si>
  <si>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</si>
  <si>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</si>
  <si>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</si>
  <si>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</si>
  <si>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</si>
  <si>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</si>
  <si>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</si>
  <si>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</si>
  <si>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</si>
  <si>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</si>
  <si>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</si>
  <si>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</si>
  <si>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</si>
  <si>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</si>
  <si>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</si>
  <si>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</si>
  <si>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</si>
  <si>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</si>
  <si>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</si>
  <si>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</si>
  <si>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</si>
  <si>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</si>
  <si>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</si>
  <si>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</si>
  <si>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</si>
  <si>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</si>
  <si>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</si>
  <si>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</si>
  <si>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</si>
  <si>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</si>
  <si>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</si>
  <si>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</si>
  <si>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</si>
  <si>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</si>
  <si>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</si>
  <si>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</si>
  <si>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</si>
  <si>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</si>
  <si>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</si>
  <si>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</si>
  <si>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</si>
  <si>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</si>
  <si>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</si>
  <si>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</si>
  <si>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</si>
  <si>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</si>
  <si>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</si>
  <si>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</si>
  <si>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</si>
  <si>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</si>
  <si>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</si>
  <si>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</si>
  <si>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</si>
  <si>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</si>
  <si>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</si>
  <si>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</si>
  <si>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</si>
  <si>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</si>
  <si>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</si>
  <si>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</si>
  <si>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</si>
  <si>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</si>
  <si>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</si>
  <si>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</si>
  <si>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</si>
  <si>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</si>
  <si>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</si>
  <si>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</si>
  <si>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</si>
  <si>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</si>
  <si>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</si>
  <si>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</si>
  <si>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</si>
  <si>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</si>
  <si>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</si>
  <si>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</si>
  <si>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</si>
  <si>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</si>
  <si>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</si>
  <si>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</si>
  <si>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</si>
  <si>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</si>
  <si>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</si>
  <si>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</si>
  <si>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</si>
  <si>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</si>
  <si>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</si>
  <si>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</si>
  <si>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</si>
  <si>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</si>
  <si>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</si>
  <si>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</si>
  <si>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</si>
  <si>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</si>
  <si>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</si>
  <si>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</si>
  <si>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</si>
  <si>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</si>
  <si>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</si>
  <si>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</si>
  <si>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</si>
  <si>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</si>
  <si>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</si>
  <si>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</si>
  <si>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</si>
  <si>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</si>
  <si>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</si>
  <si>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</si>
  <si>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</si>
  <si>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</si>
  <si>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</si>
  <si>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</si>
  <si>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</si>
  <si>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</si>
  <si>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</si>
  <si>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</si>
  <si>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</si>
  <si>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</si>
  <si>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</si>
  <si>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</si>
  <si>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</si>
  <si>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</si>
  <si>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</si>
  <si>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</si>
  <si>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</si>
  <si>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</si>
  <si>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</si>
  <si>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</si>
  <si>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</si>
  <si>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</si>
  <si>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</si>
  <si>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</si>
  <si>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</si>
  <si>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</si>
  <si>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</si>
  <si>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</si>
  <si>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</si>
  <si>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</si>
  <si>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</si>
  <si>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</si>
  <si>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</si>
  <si>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</si>
  <si>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</si>
  <si>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</si>
  <si>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</si>
  <si>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</si>
  <si>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</si>
  <si>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</si>
  <si>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</si>
  <si>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</si>
  <si>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</si>
  <si>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</si>
  <si>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</si>
  <si>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</si>
  <si>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</si>
  <si>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</si>
  <si>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</si>
  <si>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</si>
  <si>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</si>
  <si>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</si>
  <si>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</si>
  <si>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</si>
  <si>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</si>
  <si>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</si>
  <si>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</si>
  <si>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</si>
  <si>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</si>
  <si>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</si>
  <si>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</si>
  <si>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</si>
  <si>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</si>
  <si>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</si>
  <si>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</si>
  <si>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</si>
  <si>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</si>
  <si>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</si>
  <si>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</si>
  <si>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</si>
  <si>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</si>
  <si>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</si>
  <si>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</si>
  <si>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</si>
  <si>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</si>
  <si>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</si>
  <si>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</si>
  <si>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</si>
  <si>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</si>
  <si>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</si>
  <si>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</si>
  <si>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</si>
  <si>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</si>
  <si>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</si>
  <si>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</si>
  <si>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</si>
  <si>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</si>
  <si>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</si>
  <si>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</si>
  <si>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</si>
  <si>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</si>
  <si>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</si>
  <si>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</si>
  <si>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</si>
  <si>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</si>
  <si>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</si>
  <si>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</si>
  <si>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</si>
  <si>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</si>
  <si>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</si>
  <si>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</si>
  <si>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</si>
  <si>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</si>
  <si>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</si>
  <si>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</si>
  <si>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</si>
  <si>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</si>
  <si>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</si>
  <si>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</si>
  <si>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</si>
  <si>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</si>
  <si>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</si>
  <si>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</si>
  <si>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</si>
  <si>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</si>
  <si>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</si>
  <si>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</si>
  <si>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</si>
  <si>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</si>
  <si>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</si>
  <si>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</si>
  <si>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</si>
  <si>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</si>
  <si>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</si>
  <si>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</si>
  <si>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</si>
  <si>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</si>
  <si>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</si>
  <si>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</si>
  <si>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</si>
  <si>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</si>
  <si>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</si>
  <si>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</si>
  <si>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</si>
  <si>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</si>
  <si>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</si>
  <si>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</si>
  <si>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</si>
  <si>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</si>
  <si>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</si>
  <si>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</si>
  <si>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</si>
  <si>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</si>
  <si>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</si>
  <si>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</si>
  <si>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</si>
  <si>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</si>
  <si>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</si>
  <si>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</si>
  <si>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</si>
  <si>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</si>
  <si>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</si>
  <si>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</si>
  <si>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</si>
  <si>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</si>
  <si>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</si>
  <si>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</si>
  <si>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</si>
  <si>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</si>
  <si>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</si>
  <si>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</si>
  <si>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</si>
  <si>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</si>
  <si>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</si>
  <si>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</si>
  <si>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</si>
  <si>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</si>
  <si>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</si>
  <si>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</si>
  <si>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</si>
  <si>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</si>
  <si>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</si>
  <si>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</si>
  <si>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</si>
  <si>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</si>
  <si>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</si>
  <si>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</si>
  <si>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</si>
  <si>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</si>
  <si>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</si>
  <si>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</si>
  <si>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</si>
  <si>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</si>
  <si>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</si>
  <si>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</si>
  <si>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</si>
  <si>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</si>
  <si>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</si>
  <si>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</si>
  <si>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</si>
  <si>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</si>
  <si>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</si>
  <si>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</si>
  <si>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</si>
  <si>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</si>
  <si>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</si>
  <si>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</si>
  <si>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</si>
  <si>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</si>
  <si>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</si>
  <si>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</si>
  <si>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</si>
  <si>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</si>
  <si>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</si>
  <si>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</si>
  <si>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</si>
  <si>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</si>
  <si>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</si>
  <si>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</si>
  <si>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</si>
  <si>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</si>
  <si>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</si>
  <si>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</si>
  <si>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</si>
  <si>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</si>
  <si>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</si>
  <si>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</si>
  <si>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</si>
  <si>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</si>
  <si>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</si>
  <si>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</si>
  <si>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</si>
  <si>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</si>
  <si>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</si>
  <si>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</si>
  <si>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</si>
  <si>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</si>
  <si>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</si>
  <si>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</si>
  <si>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</si>
  <si>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</si>
  <si>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</si>
  <si>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</si>
  <si>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</si>
  <si>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</si>
  <si>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</si>
  <si>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</si>
  <si>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</si>
  <si>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</si>
  <si>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</si>
  <si>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</si>
  <si>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</si>
  <si>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</si>
  <si>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</si>
  <si>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</si>
  <si>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</si>
  <si>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</si>
  <si>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</si>
  <si>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</si>
  <si>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</si>
  <si>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</si>
  <si>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</si>
  <si>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</si>
  <si>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</si>
  <si>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</si>
  <si>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</si>
  <si>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</si>
  <si>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</si>
  <si>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</si>
  <si>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</si>
  <si>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</si>
  <si>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</si>
  <si>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</si>
  <si>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</si>
  <si>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</si>
  <si>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</si>
  <si>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</si>
  <si>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</si>
  <si>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</si>
  <si>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</si>
  <si>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</si>
  <si>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</si>
  <si>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</si>
  <si>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</si>
  <si>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</si>
  <si>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</si>
  <si>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</si>
  <si>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</si>
  <si>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</si>
  <si>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</si>
  <si>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</si>
  <si>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</si>
  <si>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</si>
  <si>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</si>
  <si>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</si>
  <si>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</si>
  <si>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</si>
  <si>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</si>
  <si>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</si>
  <si>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</si>
  <si>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</si>
  <si>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</si>
  <si>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</si>
  <si>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</si>
  <si>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</si>
  <si>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</si>
  <si>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</si>
  <si>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</si>
  <si>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</si>
  <si>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</si>
  <si>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</si>
  <si>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</si>
  <si>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</si>
  <si>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</si>
  <si>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</si>
  <si>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</si>
  <si>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</si>
  <si>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</si>
  <si>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</si>
  <si>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</si>
  <si>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</si>
  <si>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</si>
  <si>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</si>
  <si>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</si>
  <si>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</si>
  <si>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</si>
  <si>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</si>
  <si>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</si>
  <si>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</si>
  <si>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</si>
  <si>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</si>
  <si>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</si>
  <si>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</si>
  <si>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</si>
  <si>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</si>
  <si>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</si>
  <si>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</si>
  <si>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</si>
  <si>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</si>
  <si>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</si>
  <si>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</si>
  <si>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</si>
  <si>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</si>
  <si>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</si>
  <si>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</si>
  <si>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</si>
  <si>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</si>
  <si>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</si>
  <si>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</si>
  <si>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</si>
  <si>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</si>
  <si>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</si>
  <si>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</si>
  <si>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</si>
  <si>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</si>
  <si>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</si>
  <si>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</si>
  <si>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</si>
  <si>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</si>
  <si>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</si>
  <si>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</si>
  <si>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</si>
  <si>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</si>
  <si>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</si>
  <si>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</si>
  <si>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</si>
  <si>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</si>
  <si>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</si>
  <si>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</si>
  <si>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</si>
  <si>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</si>
  <si>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</si>
  <si>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</si>
  <si>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</si>
  <si>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</si>
  <si>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</si>
  <si>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</si>
  <si>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</si>
  <si>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</si>
  <si>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</si>
  <si>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</si>
  <si>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</si>
  <si>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</si>
  <si>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</si>
  <si>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</si>
  <si>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</si>
  <si>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</si>
  <si>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</si>
  <si>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</si>
  <si>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</si>
  <si>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</si>
  <si>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</si>
  <si>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</si>
  <si>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</si>
  <si>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</si>
  <si>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</si>
  <si>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</si>
  <si>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</si>
  <si>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</si>
  <si>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</si>
  <si>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</si>
  <si>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</si>
  <si>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</si>
  <si>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</si>
  <si>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</si>
  <si>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</si>
  <si>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</si>
  <si>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</si>
  <si>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</si>
  <si>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</si>
  <si>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</si>
  <si>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</si>
  <si>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</si>
  <si>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</si>
  <si>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</si>
  <si>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</si>
  <si>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</si>
  <si>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</si>
  <si>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</si>
  <si>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</si>
  <si>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</si>
  <si>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</si>
  <si>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</si>
  <si>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</si>
  <si>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</si>
  <si>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</si>
  <si>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</si>
  <si>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</si>
  <si>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</si>
  <si>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</si>
  <si>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</si>
  <si>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</si>
  <si>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</si>
  <si>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</si>
  <si>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</si>
  <si>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</si>
  <si>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</si>
  <si>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</si>
  <si>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</si>
  <si>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</si>
  <si>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</si>
  <si>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</si>
  <si>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</si>
  <si>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</si>
  <si>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</si>
  <si>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</si>
  <si>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</si>
  <si>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</si>
  <si>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</si>
  <si>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</si>
  <si>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</si>
  <si>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</si>
  <si>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</si>
  <si>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</si>
  <si>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</si>
  <si>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</si>
  <si>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</si>
  <si>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</si>
  <si>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</si>
  <si>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</si>
  <si>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</si>
  <si>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</si>
  <si>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</si>
  <si>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</si>
  <si>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</si>
  <si>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</si>
  <si>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</si>
  <si>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</si>
  <si>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</si>
  <si>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</si>
  <si>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</si>
  <si>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</si>
  <si>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</si>
  <si>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</si>
  <si>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</si>
  <si>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</si>
  <si>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</si>
  <si>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</si>
  <si>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</si>
  <si>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</si>
  <si>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</si>
  <si>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</si>
  <si>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</si>
  <si>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</si>
  <si>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</si>
  <si>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</si>
  <si>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</si>
  <si>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</si>
  <si>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</si>
  <si>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</si>
  <si>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</si>
  <si>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</si>
  <si>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</si>
  <si>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</si>
  <si>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</si>
  <si>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</si>
  <si>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</si>
  <si>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</si>
  <si>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</si>
  <si>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</si>
  <si>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</si>
  <si>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</si>
  <si>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</si>
  <si>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</si>
  <si>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</si>
  <si>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</si>
  <si>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</si>
  <si>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</si>
  <si>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</si>
  <si>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</si>
  <si>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</si>
  <si>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</si>
  <si>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</si>
  <si>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</si>
  <si>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</si>
  <si>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</si>
  <si>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</si>
  <si>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</si>
  <si>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</si>
  <si>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</si>
  <si>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</si>
  <si>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</si>
  <si>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</si>
  <si>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</si>
  <si>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</si>
  <si>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</si>
  <si>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</si>
  <si>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</si>
  <si>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</si>
  <si>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</si>
  <si>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</si>
  <si>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</si>
  <si>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</si>
  <si>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</si>
  <si>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</si>
  <si>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</si>
  <si>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</si>
  <si>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</si>
  <si>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</si>
  <si>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</si>
  <si>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</si>
  <si>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</si>
  <si>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</si>
  <si>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</si>
  <si>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</si>
  <si>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</si>
  <si>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</si>
  <si>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</si>
  <si>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</si>
  <si>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</si>
  <si>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</si>
  <si>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</si>
  <si>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</si>
  <si>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</si>
  <si>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</si>
  <si>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</si>
  <si>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</si>
  <si>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</si>
  <si>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</si>
  <si>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</si>
  <si>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</si>
  <si>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</si>
  <si>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</si>
  <si>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</si>
  <si>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</si>
  <si>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</si>
  <si>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</si>
  <si>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</si>
  <si>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</si>
  <si>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</si>
  <si>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</si>
  <si>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</si>
  <si>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</si>
  <si>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</si>
  <si>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</si>
  <si>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</si>
  <si>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</si>
  <si>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</si>
  <si>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</si>
  <si>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</si>
  <si>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</si>
  <si>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</si>
  <si>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</si>
  <si>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</si>
  <si>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</si>
  <si>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</si>
  <si>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</si>
  <si>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</si>
  <si>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</si>
  <si>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</si>
  <si>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</si>
  <si>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</si>
  <si>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</si>
  <si>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</si>
  <si>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</si>
  <si>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</si>
  <si>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</si>
  <si>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</si>
  <si>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</si>
  <si>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</si>
  <si>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</si>
  <si>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</si>
  <si>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</si>
  <si>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</si>
  <si>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</si>
  <si>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</si>
  <si>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</si>
  <si>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</si>
  <si>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</si>
  <si>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</si>
  <si>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</si>
  <si>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</si>
  <si>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</si>
  <si>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</si>
  <si>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</si>
  <si>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</si>
  <si>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</si>
  <si>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</si>
  <si>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</si>
  <si>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</si>
  <si>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</si>
  <si>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</si>
  <si>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</si>
  <si>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</si>
  <si>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</si>
  <si>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</si>
  <si>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</si>
  <si>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</si>
  <si>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</si>
  <si>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</si>
  <si>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</si>
  <si>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</si>
  <si>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</si>
  <si>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</si>
  <si>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</si>
  <si>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</si>
  <si>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</si>
  <si>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</si>
  <si>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</si>
  <si>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</si>
  <si>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</si>
  <si>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</si>
  <si>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</si>
  <si>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</si>
  <si>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</si>
  <si>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</si>
  <si>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</si>
  <si>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</si>
  <si>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</si>
  <si>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</si>
  <si>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</si>
  <si>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</si>
  <si>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</si>
  <si>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</si>
  <si>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</si>
  <si>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</si>
  <si>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</si>
  <si>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</si>
  <si>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</si>
  <si>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</si>
  <si>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</si>
  <si>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</si>
  <si>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</si>
  <si>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</si>
  <si>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</si>
  <si>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</si>
  <si>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</si>
  <si>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</si>
  <si>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</si>
  <si>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</si>
  <si>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</si>
  <si>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</si>
  <si>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</si>
  <si>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</si>
  <si>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</si>
  <si>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</si>
  <si>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</si>
  <si>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</si>
  <si>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</si>
  <si>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</si>
  <si>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</si>
  <si>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</si>
  <si>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</si>
  <si>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</si>
  <si>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</si>
  <si>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</si>
  <si>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</si>
  <si>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</si>
  <si>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</si>
  <si>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</si>
  <si>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</si>
  <si>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</si>
  <si>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</si>
  <si>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</si>
  <si>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</si>
  <si>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</si>
  <si>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</si>
  <si>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</si>
  <si>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</si>
  <si>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</si>
  <si>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</si>
  <si>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</si>
  <si>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</si>
  <si>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</si>
  <si>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</si>
  <si>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</si>
  <si>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</si>
  <si>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</si>
  <si>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</si>
  <si>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</si>
  <si>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</si>
  <si>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</si>
  <si>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</si>
  <si>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</si>
  <si>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</si>
  <si>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</si>
  <si>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</si>
  <si>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</si>
  <si>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</si>
  <si>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</si>
  <si>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</si>
  <si>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</si>
  <si>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</si>
  <si>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</si>
  <si>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</si>
  <si>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</si>
  <si>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</si>
  <si>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</si>
  <si>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</si>
  <si>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</si>
  <si>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</si>
  <si>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</si>
  <si>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</si>
  <si>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</si>
  <si>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</si>
  <si>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</si>
  <si>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</si>
  <si>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</si>
  <si>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</si>
  <si>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</si>
  <si>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</si>
  <si>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</si>
  <si>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</si>
  <si>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</si>
  <si>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</si>
  <si>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</si>
  <si>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</si>
  <si>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</si>
  <si>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</si>
  <si>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</si>
  <si>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</si>
  <si>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</si>
  <si>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</si>
  <si>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</si>
  <si>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</si>
  <si>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</si>
  <si>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</si>
  <si>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</si>
  <si>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</si>
  <si>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</si>
  <si>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</si>
  <si>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</si>
  <si>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</si>
  <si>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</si>
  <si>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</si>
  <si>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</si>
  <si>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</si>
  <si>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</si>
  <si>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</si>
  <si>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</si>
  <si>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</si>
  <si>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</si>
  <si>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</si>
  <si>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</si>
  <si>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</si>
  <si>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</si>
  <si>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</si>
  <si>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</si>
  <si>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</si>
  <si>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</si>
  <si>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</si>
  <si>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</si>
  <si>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</si>
  <si>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</si>
  <si>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</si>
  <si>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</si>
  <si>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</si>
  <si>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</si>
  <si>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</si>
  <si>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</si>
  <si>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</si>
  <si>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</si>
  <si>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</si>
  <si>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</si>
  <si>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</si>
  <si>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</si>
  <si>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</si>
  <si>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</si>
  <si>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</si>
  <si>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</si>
  <si>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</si>
  <si>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</si>
  <si>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</si>
  <si>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</si>
  <si>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</si>
  <si>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</si>
  <si>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</si>
  <si>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</si>
  <si>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</si>
  <si>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</si>
  <si>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</si>
  <si>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</si>
  <si>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</si>
  <si>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</si>
  <si>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</si>
  <si>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</si>
  <si>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</si>
  <si>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</si>
  <si>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</si>
  <si>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</si>
  <si>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</si>
  <si>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</si>
  <si>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</si>
  <si>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</si>
  <si>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</si>
  <si>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</si>
  <si>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</si>
  <si>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</si>
  <si>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</si>
  <si>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</si>
  <si>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</si>
  <si>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</si>
  <si>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</si>
  <si>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</si>
  <si>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</si>
  <si>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</si>
  <si>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</si>
  <si>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</si>
  <si>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</si>
  <si>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</si>
  <si>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</si>
  <si>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</si>
  <si>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</si>
  <si>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</si>
  <si>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</si>
  <si>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</si>
  <si>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</si>
  <si>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</si>
  <si>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</si>
  <si>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</si>
  <si>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</si>
  <si>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</si>
  <si>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</si>
  <si>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</si>
  <si>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</si>
  <si>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</si>
  <si>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</si>
  <si>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</si>
  <si>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</si>
  <si>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</si>
  <si>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</si>
  <si>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</si>
  <si>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</si>
  <si>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</si>
  <si>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</si>
  <si>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</si>
  <si>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</si>
  <si>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</si>
  <si>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</si>
  <si>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</si>
  <si>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</si>
  <si>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</si>
  <si>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</si>
  <si>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</si>
  <si>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</si>
  <si>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</si>
  <si>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</si>
  <si>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</si>
  <si>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</si>
  <si>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</si>
  <si>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</si>
  <si>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</si>
  <si>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</si>
  <si>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</si>
  <si>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</si>
  <si>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</si>
  <si>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</si>
  <si>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</si>
  <si>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</si>
  <si>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</si>
  <si>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</si>
  <si>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</si>
  <si>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</si>
  <si>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</si>
  <si>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</si>
  <si>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</si>
  <si>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</si>
  <si>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</si>
  <si>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</si>
  <si>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</si>
  <si>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</si>
  <si>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</si>
  <si>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</si>
  <si>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</si>
  <si>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</si>
  <si>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</si>
  <si>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</si>
  <si>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</si>
  <si>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</si>
  <si>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</si>
  <si>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</si>
  <si>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</si>
  <si>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</si>
  <si>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</si>
  <si>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</si>
  <si>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</si>
  <si>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</si>
  <si>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</si>
  <si>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</si>
  <si>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</si>
  <si>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</si>
  <si>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</si>
  <si>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</si>
  <si>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</si>
  <si>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</si>
  <si>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</si>
  <si>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</si>
  <si>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</si>
  <si>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</si>
  <si>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</si>
  <si>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</si>
  <si>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</si>
  <si>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</si>
  <si>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</si>
  <si>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</si>
  <si>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</si>
  <si>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</si>
  <si>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</si>
  <si>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</si>
  <si>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</si>
  <si>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</si>
  <si>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</si>
  <si>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</si>
  <si>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</si>
  <si>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</si>
  <si>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</si>
  <si>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</si>
  <si>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</si>
  <si>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</si>
  <si>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</si>
  <si>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</si>
  <si>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</si>
  <si>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</si>
  <si>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</si>
  <si>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</si>
  <si>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</si>
  <si>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</si>
  <si>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</si>
  <si>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</si>
  <si>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</si>
  <si>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</si>
  <si>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</si>
  <si>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</si>
  <si>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</si>
  <si>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</si>
  <si>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</si>
  <si>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</si>
  <si>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</si>
  <si>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</si>
  <si>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</si>
  <si>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</si>
  <si>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</si>
  <si>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</si>
  <si>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</si>
  <si>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</si>
  <si>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</si>
  <si>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</si>
  <si>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</si>
  <si>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</si>
  <si>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</si>
  <si>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</si>
  <si>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</si>
  <si>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</si>
  <si>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</si>
  <si>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</si>
  <si>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</si>
  <si>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</si>
  <si>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</si>
  <si>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</si>
  <si>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</si>
  <si>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</si>
  <si>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</si>
  <si>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</si>
  <si>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</si>
  <si>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</si>
  <si>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</si>
  <si>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</si>
  <si>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</si>
  <si>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</si>
  <si>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</si>
  <si>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</si>
  <si>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</si>
  <si>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</si>
  <si>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</si>
  <si>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</si>
  <si>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</si>
  <si>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</si>
  <si>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</si>
  <si>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</si>
  <si>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</si>
  <si>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</si>
  <si>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</si>
  <si>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</si>
  <si>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</si>
  <si>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</si>
  <si>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</si>
  <si>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</si>
  <si>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</si>
  <si>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</si>
  <si>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</si>
  <si>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</si>
  <si>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</si>
  <si>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</si>
  <si>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</si>
  <si>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</si>
  <si>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</si>
  <si>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</si>
  <si>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</si>
  <si>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</si>
  <si>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</si>
  <si>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</si>
  <si>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</si>
  <si>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</si>
  <si>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</si>
  <si>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</si>
  <si>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</si>
  <si>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</si>
  <si>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</si>
  <si>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</si>
  <si>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</si>
  <si>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</si>
  <si>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</si>
  <si>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</si>
  <si>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</si>
  <si>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</si>
  <si>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</si>
  <si>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</si>
  <si>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</si>
  <si>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</si>
  <si>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</si>
  <si>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</si>
  <si>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</si>
  <si>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</si>
  <si>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</si>
  <si>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</si>
  <si>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</si>
  <si>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</si>
  <si>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</si>
  <si>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</si>
  <si>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</si>
  <si>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</si>
  <si>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</si>
  <si>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</si>
  <si>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</si>
  <si>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</si>
  <si>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</si>
  <si>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</si>
  <si>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</si>
  <si>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</si>
  <si>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</si>
  <si>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</si>
  <si>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</si>
  <si>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</si>
  <si>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</si>
  <si>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</si>
  <si>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</si>
  <si>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</si>
  <si>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</si>
  <si>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</si>
  <si>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</si>
  <si>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</si>
  <si>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</si>
  <si>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</si>
  <si>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</si>
  <si>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</si>
  <si>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</si>
  <si>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</si>
  <si>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</si>
  <si>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</si>
  <si>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</si>
  <si>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</si>
  <si>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</si>
  <si>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</si>
  <si>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</si>
  <si>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</si>
  <si>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</si>
  <si>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</si>
  <si>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</si>
  <si>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</si>
  <si>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</si>
  <si>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</si>
  <si>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</si>
  <si>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</si>
  <si>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</si>
  <si>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</si>
  <si>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</si>
  <si>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</si>
  <si>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</si>
  <si>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</si>
  <si>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</si>
  <si>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</si>
  <si>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</si>
  <si>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</si>
  <si>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</si>
  <si>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</si>
  <si>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</si>
  <si>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</si>
  <si>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</si>
  <si>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</si>
  <si>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</si>
  <si>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</si>
  <si>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</si>
  <si>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</si>
  <si>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</si>
  <si>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</si>
  <si>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</si>
  <si>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</si>
  <si>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</si>
  <si>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</si>
  <si>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</si>
  <si>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</si>
  <si>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</si>
  <si>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</si>
  <si>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</si>
  <si>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</si>
  <si>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</si>
  <si>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</si>
  <si>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</si>
  <si>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</si>
  <si>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</si>
  <si>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</si>
  <si>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</si>
  <si>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</si>
  <si>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</si>
  <si>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</si>
  <si>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</si>
  <si>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</si>
  <si>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</si>
  <si>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</si>
  <si>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</si>
  <si>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</si>
  <si>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</si>
  <si>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</si>
  <si>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</si>
  <si>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</si>
  <si>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</si>
  <si>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</si>
  <si>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</si>
  <si>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</si>
  <si>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</si>
  <si>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</si>
  <si>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</si>
  <si>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</si>
  <si>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</si>
  <si>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</si>
  <si>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</si>
  <si>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</si>
  <si>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</si>
  <si>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</si>
  <si>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</si>
  <si>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</si>
  <si>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</si>
  <si>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</si>
  <si>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</si>
  <si>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</si>
  <si>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</si>
  <si>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</si>
  <si>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</si>
  <si>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</si>
  <si>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</si>
  <si>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</si>
  <si>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</si>
  <si>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</si>
  <si>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</si>
  <si>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</si>
  <si>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</si>
  <si>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</si>
  <si>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</si>
  <si>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</si>
  <si>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</si>
  <si>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</si>
  <si>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</si>
  <si>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</si>
  <si>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</si>
  <si>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</si>
  <si>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</si>
  <si>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</si>
  <si>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</si>
  <si>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</si>
  <si>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</si>
  <si>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</si>
  <si>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</si>
  <si>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</si>
  <si>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</si>
  <si>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</si>
  <si>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</si>
  <si>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</si>
  <si>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</si>
  <si>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</si>
  <si>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</si>
  <si>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</si>
  <si>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</si>
  <si>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</si>
  <si>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</si>
  <si>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</si>
  <si>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</si>
  <si>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</si>
  <si>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</si>
  <si>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</si>
  <si>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</si>
  <si>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</si>
  <si>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</si>
  <si>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</si>
  <si>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</si>
  <si>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</si>
  <si>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</si>
  <si>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</si>
  <si>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</si>
  <si>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</si>
  <si>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</si>
  <si>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</si>
  <si>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</si>
  <si>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</si>
  <si>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</si>
  <si>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</si>
  <si>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</si>
  <si>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</si>
  <si>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</si>
  <si>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</si>
  <si>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</si>
  <si>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</si>
  <si>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</si>
  <si>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</si>
  <si>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</si>
  <si>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</si>
  <si>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</si>
  <si>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</si>
  <si>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</si>
  <si>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</si>
  <si>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</si>
  <si>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</si>
  <si>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</si>
  <si>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</si>
  <si>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</si>
  <si>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</si>
  <si>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</si>
  <si>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</si>
  <si>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</si>
  <si>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</si>
  <si>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</si>
  <si>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</si>
  <si>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</si>
  <si>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</si>
  <si>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</si>
  <si>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</si>
  <si>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</si>
  <si>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</si>
  <si>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</si>
  <si>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</si>
  <si>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</si>
  <si>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</si>
  <si>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</si>
  <si>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</si>
  <si>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</si>
  <si>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</si>
  <si>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</si>
  <si>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</si>
  <si>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</si>
  <si>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</si>
  <si>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</si>
  <si>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</si>
  <si>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</si>
  <si>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</si>
  <si>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</si>
  <si>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</si>
  <si>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</si>
  <si>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</si>
  <si>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</si>
  <si>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</si>
  <si>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</si>
  <si>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</si>
  <si>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</si>
  <si>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</si>
  <si>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</si>
  <si>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</si>
  <si>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</si>
  <si>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</si>
  <si>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</si>
  <si>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</si>
  <si>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</si>
  <si>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</si>
  <si>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</si>
  <si>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</si>
  <si>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</si>
  <si>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</si>
  <si>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</si>
  <si>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</si>
  <si>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</si>
  <si>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</si>
  <si>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</si>
  <si>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</si>
  <si>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</si>
  <si>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</si>
  <si>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</si>
  <si>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</si>
  <si>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</si>
  <si>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</si>
  <si>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</si>
  <si>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</si>
  <si>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</si>
  <si>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</si>
  <si>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</si>
  <si>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</si>
  <si>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</si>
  <si>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</si>
  <si>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</si>
  <si>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</si>
  <si>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</si>
  <si>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</si>
  <si>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</si>
  <si>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</si>
  <si>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</si>
  <si>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</si>
  <si>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</si>
  <si>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</si>
  <si>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</si>
  <si>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</si>
  <si>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</si>
  <si>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</si>
  <si>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</si>
  <si>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</si>
  <si>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</si>
  <si>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</si>
  <si>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</si>
  <si>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</si>
  <si>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</si>
  <si>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</si>
  <si>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</si>
  <si>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</si>
  <si>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</si>
  <si>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</si>
  <si>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</si>
  <si>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</si>
  <si>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</si>
  <si>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</si>
  <si>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</si>
  <si>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</si>
  <si>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</si>
  <si>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</si>
  <si>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</si>
  <si>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</si>
  <si>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</si>
  <si>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</si>
  <si>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</si>
  <si>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</si>
  <si>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</si>
  <si>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</si>
  <si>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</si>
  <si>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</si>
  <si>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</si>
  <si>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</si>
  <si>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</si>
  <si>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</si>
  <si>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</si>
  <si>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</si>
  <si>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</si>
  <si>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</si>
  <si>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</si>
  <si>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</si>
  <si>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</si>
  <si>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</si>
  <si>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</si>
  <si>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</si>
  <si>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</si>
  <si>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</si>
  <si>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</si>
  <si>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</si>
  <si>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</si>
  <si>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</si>
  <si>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</si>
  <si>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</si>
  <si>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</si>
  <si>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</si>
  <si>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</si>
  <si>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</si>
  <si>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</si>
  <si>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</si>
  <si>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</si>
  <si>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</si>
  <si>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</si>
  <si>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</si>
  <si>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</si>
  <si>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</si>
  <si>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</si>
  <si>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</si>
  <si>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</si>
  <si>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</si>
  <si>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</si>
  <si>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</si>
  <si>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</si>
  <si>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</si>
  <si>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</si>
  <si>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</si>
  <si>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</si>
  <si>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</si>
  <si>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</si>
  <si>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</si>
  <si>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</si>
  <si>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</si>
  <si>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</si>
  <si>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</si>
  <si>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</si>
  <si>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</si>
  <si>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</si>
  <si>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</si>
  <si>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</si>
  <si>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</si>
  <si>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</si>
  <si>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</si>
  <si>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</si>
  <si>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</si>
  <si>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</si>
  <si>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</si>
  <si>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</si>
  <si>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</si>
  <si>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</si>
  <si>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</si>
  <si>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</si>
  <si>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</si>
  <si>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</si>
  <si>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</si>
  <si>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</si>
  <si>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</si>
  <si>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</si>
  <si>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</si>
  <si>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</si>
  <si>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</si>
  <si>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</si>
  <si>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</si>
  <si>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</si>
  <si>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</si>
  <si>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</si>
  <si>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</si>
  <si>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</si>
  <si>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</si>
  <si>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</si>
  <si>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</si>
  <si>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</si>
  <si>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</si>
  <si>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</si>
  <si>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</si>
  <si>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</si>
  <si>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</si>
  <si>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</si>
  <si>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</si>
  <si>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</si>
  <si>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</si>
  <si>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</si>
  <si>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</si>
  <si>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</si>
  <si>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</si>
  <si>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</si>
  <si>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</si>
  <si>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</si>
  <si>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</si>
  <si>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</si>
  <si>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</si>
  <si>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</si>
  <si>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</si>
  <si>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</si>
  <si>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</si>
  <si>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</si>
  <si>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</si>
  <si>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</si>
  <si>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</si>
  <si>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</si>
  <si>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</si>
  <si>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</si>
  <si>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</si>
  <si>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</si>
  <si>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</si>
  <si>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</si>
  <si>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</si>
  <si>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</si>
  <si>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</si>
  <si>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</si>
  <si>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</si>
  <si>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</si>
  <si>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</si>
  <si>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</si>
  <si>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</si>
  <si>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</si>
  <si>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</si>
  <si>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</si>
  <si>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</si>
  <si>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</si>
  <si>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</si>
  <si>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</si>
  <si>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</si>
  <si>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</si>
  <si>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</si>
  <si>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</si>
  <si>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</si>
  <si>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</si>
  <si>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</si>
  <si>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</si>
  <si>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</si>
  <si>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</si>
  <si>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</si>
  <si>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</si>
  <si>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</si>
  <si>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</si>
  <si>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</si>
  <si>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</si>
  <si>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</si>
  <si>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</si>
  <si>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</si>
  <si>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</si>
  <si>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</si>
  <si>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</si>
  <si>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</si>
  <si>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</si>
  <si>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</si>
  <si>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</si>
  <si>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</si>
  <si>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</si>
  <si>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</si>
  <si>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</si>
  <si>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</si>
  <si>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</si>
  <si>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</si>
  <si>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</si>
  <si>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</si>
  <si>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</si>
  <si>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</si>
  <si>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</si>
  <si>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</si>
  <si>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</si>
  <si>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</si>
  <si>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</si>
  <si>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</si>
  <si>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</si>
  <si>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</si>
  <si>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</si>
  <si>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</si>
  <si>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</si>
  <si>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</si>
  <si>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</si>
  <si>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</si>
  <si>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</si>
  <si>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</si>
  <si>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</si>
  <si>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</si>
  <si>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</si>
  <si>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</si>
  <si>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</si>
  <si>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</si>
  <si>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</si>
  <si>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</si>
  <si>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</si>
  <si>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</si>
  <si>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</si>
  <si>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</si>
  <si>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</si>
  <si>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</si>
  <si>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</si>
  <si>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</si>
  <si>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</si>
  <si>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</si>
  <si>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</si>
  <si>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</si>
  <si>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</si>
  <si>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</si>
  <si>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</si>
  <si>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</si>
  <si>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</si>
  <si>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</si>
  <si>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</si>
  <si>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</si>
  <si>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</si>
  <si>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</si>
  <si>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</si>
  <si>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</si>
  <si>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</si>
  <si>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</si>
  <si>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</si>
  <si>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</si>
  <si>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</si>
  <si>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</si>
  <si>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</si>
  <si>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</si>
  <si>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</si>
  <si>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</si>
  <si>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</si>
  <si>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</si>
  <si>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</si>
  <si>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</si>
  <si>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</si>
  <si>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</si>
  <si>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</si>
  <si>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</si>
  <si>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</si>
  <si>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</si>
  <si>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</si>
  <si>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</si>
  <si>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</si>
  <si>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</si>
  <si>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</si>
  <si>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</si>
  <si>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</si>
  <si>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</si>
  <si>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</si>
  <si>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</si>
  <si>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</si>
  <si>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</si>
  <si>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</si>
  <si>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</si>
  <si>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</si>
  <si>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</si>
  <si>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</si>
  <si>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</si>
  <si>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</si>
  <si>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</si>
  <si>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</si>
  <si>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</si>
  <si>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</si>
  <si>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</si>
  <si>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</si>
  <si>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</si>
  <si>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</si>
  <si>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</si>
  <si>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</si>
  <si>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</si>
  <si>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</si>
  <si>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</si>
  <si>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</si>
  <si>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</si>
  <si>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</si>
  <si>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</si>
  <si>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</si>
  <si>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</si>
  <si>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</si>
  <si>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</si>
  <si>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</si>
  <si>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</si>
  <si>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</si>
  <si>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</si>
  <si>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</si>
  <si>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</si>
  <si>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</si>
  <si>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</si>
  <si>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</si>
  <si>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</si>
  <si>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</si>
  <si>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</si>
  <si>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</si>
  <si>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</si>
  <si>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</si>
  <si>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</si>
  <si>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</si>
  <si>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</si>
  <si>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</si>
  <si>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</si>
  <si>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</si>
  <si>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</si>
  <si>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</si>
  <si>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</si>
  <si>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</si>
  <si>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</si>
  <si>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</si>
  <si>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</si>
  <si>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</si>
  <si>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</si>
  <si>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</si>
  <si>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</si>
  <si>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</si>
  <si>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</si>
  <si>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</si>
  <si>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</si>
  <si>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</si>
  <si>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</si>
  <si>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</si>
  <si>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</si>
  <si>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</si>
  <si>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</si>
  <si>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</si>
  <si>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</si>
  <si>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</si>
  <si>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</si>
  <si>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</si>
  <si>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</si>
  <si>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</si>
  <si>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</si>
  <si>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</si>
  <si>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</si>
  <si>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</si>
  <si>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</si>
  <si>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</si>
  <si>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</si>
  <si>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</si>
  <si>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</si>
  <si>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</si>
  <si>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</si>
  <si>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</si>
  <si>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</si>
  <si>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</si>
  <si>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</si>
  <si>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</si>
  <si>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</si>
  <si>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</si>
  <si>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</si>
  <si>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</si>
  <si>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</si>
  <si>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</si>
  <si>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</si>
  <si>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</si>
  <si>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</si>
  <si>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</si>
  <si>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</si>
  <si>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</si>
  <si>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</si>
  <si>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</si>
  <si>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</si>
  <si>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</si>
  <si>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</si>
  <si>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</si>
  <si>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</si>
  <si>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</si>
  <si>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</si>
  <si>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</si>
  <si>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</si>
  <si>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</si>
  <si>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</si>
  <si>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</si>
  <si>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</si>
  <si>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</si>
  <si>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</si>
  <si>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</si>
  <si>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</si>
  <si>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</si>
  <si>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</si>
  <si>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</si>
  <si>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</si>
  <si>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</si>
  <si>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</si>
  <si>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</si>
  <si>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</si>
  <si>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</si>
  <si>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</si>
  <si>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</si>
  <si>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</si>
  <si>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</si>
  <si>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</si>
  <si>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</si>
  <si>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</si>
  <si>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</si>
  <si>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</si>
  <si>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</si>
  <si>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</si>
  <si>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</si>
  <si>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</si>
  <si>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</si>
  <si>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</si>
  <si>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</si>
  <si>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</si>
  <si>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</si>
  <si>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</si>
  <si>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</si>
  <si>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</si>
  <si>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</si>
  <si>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</si>
  <si>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</si>
  <si>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</si>
  <si>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</si>
  <si>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</si>
  <si>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</si>
  <si>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</si>
  <si>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</si>
  <si>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</si>
  <si>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</si>
  <si>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</si>
  <si>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</si>
  <si>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</si>
  <si>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</si>
  <si>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</si>
  <si>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</si>
  <si>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</si>
  <si>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</si>
  <si>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</si>
  <si>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</si>
  <si>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</si>
  <si>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</si>
  <si>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</si>
  <si>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</si>
  <si>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</si>
  <si>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</si>
  <si>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</si>
  <si>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</si>
  <si>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</si>
  <si>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</si>
  <si>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</si>
  <si>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</si>
  <si>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</si>
  <si>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</si>
  <si>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</si>
  <si>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</si>
  <si>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</si>
  <si>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</si>
  <si>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</si>
  <si>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</si>
  <si>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</si>
  <si>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</si>
  <si>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</si>
  <si>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</si>
  <si>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</si>
  <si>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</si>
  <si>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</si>
  <si>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</si>
  <si>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</si>
  <si>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</si>
  <si>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</si>
  <si>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</si>
  <si>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</si>
  <si>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</si>
  <si>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</si>
  <si>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</si>
  <si>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</si>
  <si>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</si>
  <si>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</si>
  <si>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</si>
  <si>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</si>
  <si>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</si>
  <si>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</si>
  <si>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</si>
  <si>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</si>
  <si>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</si>
  <si>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</si>
  <si>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</si>
  <si>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</si>
  <si>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</si>
  <si>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</si>
  <si>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</si>
  <si>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</si>
  <si>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</si>
  <si>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</si>
  <si>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</si>
  <si>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</si>
  <si>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</si>
  <si>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</si>
  <si>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</si>
  <si>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</si>
  <si>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</si>
  <si>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</si>
  <si>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</si>
  <si>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</si>
  <si>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</si>
  <si>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</si>
  <si>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</si>
  <si>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</si>
  <si>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</si>
  <si>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</si>
  <si>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</si>
  <si>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</si>
  <si>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</si>
  <si>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</si>
  <si>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</si>
  <si>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</si>
  <si>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</si>
  <si>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</si>
  <si>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</si>
  <si>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</si>
  <si>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</si>
  <si>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</si>
  <si>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</si>
  <si>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</si>
  <si>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</si>
  <si>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</si>
  <si>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</si>
  <si>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</si>
  <si>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</si>
  <si>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</si>
  <si>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</si>
  <si>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</si>
  <si>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</si>
  <si>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</si>
  <si>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</si>
  <si>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</si>
  <si>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</si>
  <si>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</si>
  <si>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</si>
  <si>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</si>
  <si>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</si>
  <si>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</si>
  <si>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</si>
  <si>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</si>
  <si>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</si>
  <si>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</si>
  <si>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</si>
  <si>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</si>
  <si>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</si>
  <si>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</si>
  <si>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</si>
  <si>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</si>
  <si>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</si>
  <si>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</si>
  <si>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</si>
  <si>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</si>
  <si>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</si>
  <si>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</si>
  <si>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</si>
  <si>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</si>
  <si>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</si>
  <si>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</si>
  <si>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</si>
  <si>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</si>
  <si>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</si>
  <si>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</si>
  <si>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</si>
  <si>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</si>
  <si>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</si>
  <si>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</si>
  <si>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</si>
  <si>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</si>
  <si>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</si>
  <si>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</si>
  <si>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</si>
  <si>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</si>
  <si>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</si>
  <si>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</si>
  <si>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</si>
  <si>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</si>
  <si>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</si>
  <si>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</si>
  <si>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</si>
  <si>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</si>
  <si>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</si>
  <si>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</si>
  <si>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</si>
  <si>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</si>
  <si>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</si>
  <si>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</si>
  <si>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</si>
  <si>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</si>
  <si>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</si>
  <si>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</si>
  <si>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</si>
  <si>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</si>
  <si>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</si>
  <si>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</si>
  <si>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</si>
  <si>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</si>
  <si>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</si>
  <si>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</si>
  <si>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</si>
  <si>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</si>
  <si>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</si>
  <si>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</si>
  <si>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</si>
  <si>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</si>
  <si>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</si>
  <si>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</si>
  <si>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</si>
  <si>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</si>
  <si>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</si>
  <si>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</si>
  <si>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</si>
  <si>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</si>
  <si>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</si>
  <si>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</si>
  <si>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</si>
  <si>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</si>
  <si>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</si>
  <si>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</si>
  <si>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</si>
  <si>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</si>
  <si>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</si>
  <si>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</si>
  <si>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</si>
  <si>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</si>
  <si>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</si>
  <si>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</si>
  <si>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</si>
  <si>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</si>
  <si>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</si>
  <si>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</si>
  <si>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</si>
  <si>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</si>
  <si>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</si>
  <si>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</si>
  <si>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</si>
  <si>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</si>
  <si>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</si>
  <si>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</si>
  <si>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</si>
  <si>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</si>
  <si>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</si>
  <si>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</si>
  <si>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</si>
  <si>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</si>
  <si>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</si>
  <si>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</si>
  <si>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</si>
  <si>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</si>
  <si>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</si>
  <si>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</si>
  <si>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</si>
  <si>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</si>
  <si>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</si>
  <si>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</si>
  <si>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</si>
  <si>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</si>
  <si>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</si>
  <si>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</si>
  <si>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</si>
  <si>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</si>
  <si>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</si>
  <si>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</si>
  <si>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</si>
  <si>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</si>
  <si>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</si>
  <si>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</si>
  <si>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</si>
  <si>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</si>
  <si>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</si>
  <si>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</si>
  <si>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</si>
  <si>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</si>
  <si>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</si>
  <si>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</si>
  <si>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</si>
  <si>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</si>
  <si>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</si>
  <si>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</si>
  <si>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</si>
  <si>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</si>
  <si>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</si>
  <si>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</si>
  <si>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</si>
  <si>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</si>
  <si>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</si>
  <si>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</si>
  <si>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</si>
  <si>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</si>
  <si>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</si>
  <si>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</si>
  <si>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</si>
  <si>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</si>
  <si>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</si>
  <si>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</si>
  <si>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</si>
  <si>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</si>
  <si>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</si>
  <si>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</si>
  <si>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</si>
  <si>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</si>
  <si>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</si>
  <si>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</si>
  <si>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</si>
  <si>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</si>
  <si>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</si>
  <si>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</si>
  <si>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</si>
  <si>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</si>
  <si>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</si>
  <si>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</si>
  <si>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</si>
  <si>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</si>
  <si>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</si>
  <si>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</si>
  <si>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</si>
  <si>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</si>
  <si>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</si>
  <si>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</si>
  <si>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</si>
  <si>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</si>
  <si>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</si>
  <si>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</si>
  <si>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</si>
  <si>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</si>
  <si>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</si>
  <si>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</si>
  <si>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</si>
  <si>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</si>
  <si>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</si>
  <si>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</si>
  <si>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</si>
  <si>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</si>
  <si>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</si>
  <si>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</si>
  <si>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</si>
  <si>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</si>
  <si>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</si>
  <si>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</si>
  <si>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</si>
  <si>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</si>
  <si>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</si>
  <si>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</si>
  <si>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</si>
  <si>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</si>
  <si>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</si>
  <si>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</si>
  <si>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</si>
  <si>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</si>
  <si>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</si>
  <si>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</si>
  <si>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</si>
  <si>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</si>
  <si>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</si>
  <si>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</si>
  <si>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</si>
  <si>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</si>
  <si>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</si>
  <si>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</si>
  <si>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</si>
  <si>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</si>
  <si>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</si>
  <si>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</si>
  <si>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</si>
  <si>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</si>
  <si>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</si>
  <si>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</si>
  <si>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</si>
  <si>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</si>
  <si>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</si>
  <si>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</si>
  <si>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</si>
  <si>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</si>
  <si>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</si>
  <si>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</si>
  <si>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</si>
  <si>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</si>
  <si>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</si>
  <si>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</si>
  <si>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</si>
  <si>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</si>
  <si>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</si>
  <si>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</si>
  <si>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</si>
  <si>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</si>
  <si>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</si>
  <si>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</si>
  <si>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</si>
  <si>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</si>
  <si>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</si>
  <si>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</si>
  <si>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</si>
  <si>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</si>
  <si>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</si>
  <si>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</si>
  <si>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</si>
  <si>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</si>
  <si>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</si>
  <si>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</si>
  <si>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</si>
  <si>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</si>
  <si>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</si>
  <si>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</si>
  <si>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</si>
  <si>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</si>
  <si>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</si>
  <si>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</si>
  <si>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</si>
  <si>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</si>
  <si>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</si>
  <si>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</si>
  <si>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</si>
  <si>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</si>
  <si>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</si>
  <si>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</si>
  <si>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</si>
  <si>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</si>
  <si>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</si>
  <si>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</si>
  <si>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</si>
  <si>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</si>
  <si>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</si>
  <si>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</si>
  <si>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</si>
  <si>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</si>
  <si>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</si>
  <si>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</si>
  <si>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</si>
  <si>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</si>
  <si>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</si>
  <si>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</si>
  <si>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</si>
  <si>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</si>
  <si>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</si>
  <si>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</si>
  <si>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</si>
  <si>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</si>
  <si>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</si>
  <si>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</si>
  <si>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</si>
  <si>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</si>
  <si>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</si>
  <si>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</si>
  <si>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</si>
  <si>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</si>
  <si>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</si>
  <si>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</si>
  <si>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</si>
  <si>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</si>
  <si>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</si>
  <si>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</si>
  <si>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</si>
  <si>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</si>
  <si>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</si>
  <si>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</si>
  <si>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</si>
  <si>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</si>
  <si>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</si>
  <si>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</si>
  <si>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</si>
  <si>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</si>
  <si>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</si>
  <si>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</si>
  <si>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</si>
  <si>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</si>
  <si>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</si>
  <si>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</si>
  <si>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</si>
  <si>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</si>
  <si>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</si>
  <si>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</si>
  <si>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</si>
  <si>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</si>
  <si>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</si>
  <si>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</si>
  <si>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</si>
  <si>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</si>
  <si>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</si>
  <si>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</si>
  <si>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</si>
  <si>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</si>
  <si>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</si>
  <si>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</si>
  <si>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</si>
  <si>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</si>
  <si>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</si>
  <si>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</si>
  <si>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</si>
  <si>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</si>
  <si>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</si>
  <si>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</si>
  <si>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</si>
  <si>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</si>
  <si>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</si>
  <si>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</si>
  <si>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</si>
  <si>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</si>
  <si>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</si>
  <si>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</si>
  <si>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</si>
  <si>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</si>
  <si>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</si>
  <si>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</si>
  <si>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</si>
  <si>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</si>
  <si>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</si>
  <si>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</si>
  <si>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</si>
  <si>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</si>
  <si>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</si>
  <si>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</si>
  <si>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</si>
  <si>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</si>
  <si>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</si>
  <si>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</si>
  <si>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</si>
  <si>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</si>
  <si>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</si>
  <si>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</si>
  <si>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</si>
  <si>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</si>
  <si>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</si>
  <si>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</si>
  <si>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</si>
  <si>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</si>
  <si>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</si>
  <si>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</si>
  <si>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</si>
  <si>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</si>
  <si>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</si>
  <si>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</si>
  <si>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</si>
  <si>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</si>
  <si>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</si>
  <si>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</si>
  <si>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</si>
  <si>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</si>
  <si>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</si>
  <si>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</si>
  <si>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</si>
  <si>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</si>
  <si>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</si>
  <si>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</si>
  <si>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</si>
  <si>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</si>
  <si>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</si>
  <si>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</si>
  <si>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</si>
  <si>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</si>
  <si>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</si>
  <si>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</si>
  <si>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</si>
  <si>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</si>
  <si>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</si>
  <si>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</si>
  <si>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</si>
  <si>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</si>
  <si>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</si>
  <si>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</si>
  <si>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</si>
  <si>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</si>
  <si>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</si>
  <si>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</si>
  <si>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</si>
  <si>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</si>
  <si>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</si>
  <si>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</si>
  <si>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</si>
  <si>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</si>
  <si>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</si>
  <si>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</si>
  <si>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</si>
  <si>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</si>
  <si>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</si>
  <si>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</si>
  <si>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</si>
  <si>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</si>
  <si>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</si>
  <si>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</si>
  <si>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</si>
  <si>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</si>
  <si>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</si>
  <si>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</si>
  <si>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</si>
  <si>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</si>
  <si>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</si>
  <si>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</si>
  <si>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</si>
  <si>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</si>
  <si>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</si>
  <si>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</si>
  <si>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</si>
  <si>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</si>
  <si>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</si>
  <si>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</si>
  <si>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</si>
  <si>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</si>
  <si>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</si>
  <si>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</si>
  <si>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</si>
  <si>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</si>
  <si>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</si>
  <si>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</si>
  <si>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</si>
  <si>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</si>
  <si>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</si>
  <si>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</si>
  <si>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</si>
  <si>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</si>
  <si>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</si>
  <si>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</si>
  <si>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</si>
  <si>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</si>
  <si>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</si>
  <si>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</si>
  <si>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</si>
  <si>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</si>
  <si>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</si>
  <si>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</si>
  <si>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</si>
  <si>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</si>
  <si>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</si>
  <si>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</si>
  <si>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</si>
  <si>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</si>
  <si>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</si>
  <si>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</si>
  <si>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</si>
  <si>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</si>
  <si>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</si>
  <si>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</si>
  <si>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</si>
  <si>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</si>
  <si>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</si>
  <si>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</si>
  <si>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</si>
  <si>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</si>
  <si>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</si>
  <si>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</si>
  <si>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</si>
  <si>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</si>
  <si>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</si>
  <si>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</si>
  <si>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</si>
  <si>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</si>
  <si>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</si>
  <si>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</si>
  <si>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</si>
  <si>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</si>
  <si>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</si>
  <si>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</si>
  <si>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</si>
  <si>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</si>
  <si>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</si>
  <si>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</si>
  <si>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</si>
  <si>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</si>
  <si>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</si>
  <si>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</si>
  <si>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</si>
  <si>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</si>
  <si>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</si>
  <si>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</si>
  <si>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</si>
  <si>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</si>
  <si>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</si>
  <si>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</si>
  <si>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</si>
  <si>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</si>
  <si>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</si>
  <si>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</si>
  <si>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</si>
  <si>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</si>
  <si>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</si>
  <si>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</si>
  <si>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</si>
  <si>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</si>
  <si>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</si>
  <si>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</si>
  <si>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</si>
  <si>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</si>
  <si>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</si>
  <si>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</si>
  <si>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</si>
  <si>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</si>
  <si>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</si>
  <si>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</si>
  <si>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</si>
  <si>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</si>
  <si>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</si>
  <si>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</si>
  <si>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</si>
  <si>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</si>
  <si>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</si>
  <si>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</si>
  <si>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</si>
  <si>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</si>
  <si>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</si>
  <si>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</si>
  <si>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</si>
  <si>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</si>
  <si>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</si>
  <si>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</si>
  <si>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</si>
  <si>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</si>
  <si>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</si>
  <si>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</si>
  <si>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</si>
  <si>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</si>
  <si>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</si>
  <si>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</si>
  <si>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</si>
  <si>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</si>
  <si>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</si>
  <si>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</si>
  <si>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</si>
  <si>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</si>
  <si>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</si>
  <si>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</si>
  <si>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</si>
  <si>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</si>
  <si>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</si>
  <si>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</si>
  <si>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</si>
  <si>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</si>
  <si>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</si>
  <si>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</si>
  <si>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</si>
  <si>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</si>
  <si>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</si>
  <si>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</si>
  <si>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</si>
  <si>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</si>
  <si>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</si>
  <si>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</si>
  <si>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</si>
  <si>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</si>
  <si>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</si>
  <si>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</si>
  <si>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</si>
  <si>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</si>
  <si>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</si>
  <si>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</si>
  <si>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</si>
  <si>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</si>
  <si>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</si>
  <si>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</si>
  <si>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</si>
  <si>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</si>
  <si>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</si>
  <si>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</si>
  <si>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</si>
  <si>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</si>
  <si>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</si>
  <si>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</si>
  <si>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</si>
  <si>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</si>
  <si>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</si>
  <si>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</si>
  <si>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</si>
  <si>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</si>
  <si>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</si>
  <si>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</si>
  <si>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</si>
  <si>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</si>
  <si>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</si>
  <si>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</si>
  <si>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</si>
  <si>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</si>
  <si>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</si>
  <si>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</si>
  <si>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</si>
  <si>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</si>
  <si>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</si>
  <si>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</si>
  <si>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</si>
  <si>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</si>
  <si>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</si>
  <si>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</si>
  <si>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</si>
  <si>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</si>
  <si>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</si>
  <si>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</si>
  <si>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</si>
  <si>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</si>
  <si>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</si>
  <si>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</si>
  <si>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</si>
  <si>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</si>
  <si>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</si>
  <si>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</si>
  <si>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</si>
  <si>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</si>
  <si>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</si>
  <si>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</si>
  <si>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</si>
  <si>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</si>
  <si>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</si>
  <si>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</si>
  <si>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</si>
  <si>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</si>
  <si>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</si>
  <si>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</si>
  <si>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</si>
  <si>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</si>
  <si>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</si>
  <si>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</si>
  <si>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</si>
  <si>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</si>
  <si>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</si>
  <si>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</si>
  <si>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</si>
  <si>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</si>
  <si>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</si>
  <si>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</si>
  <si>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</si>
  <si>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</si>
  <si>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</si>
  <si>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</si>
  <si>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</si>
  <si>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</si>
  <si>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</si>
  <si>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</si>
  <si>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</si>
  <si>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</si>
  <si>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</si>
  <si>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</si>
  <si>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</si>
  <si>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</si>
  <si>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</si>
  <si>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</si>
  <si>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</si>
  <si>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</si>
  <si>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</si>
  <si>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</si>
  <si>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</si>
  <si>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</si>
  <si>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</si>
  <si>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</si>
  <si>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</si>
  <si>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</si>
  <si>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</si>
  <si>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</si>
  <si>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</si>
  <si>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</si>
  <si>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</si>
  <si>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</si>
  <si>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</si>
  <si>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</si>
  <si>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</si>
  <si>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</si>
  <si>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</si>
  <si>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</si>
  <si>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</si>
  <si>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</si>
  <si>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</si>
  <si>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</si>
  <si>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</si>
  <si>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</si>
  <si>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</si>
  <si>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</si>
  <si>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</si>
  <si>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</si>
  <si>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</si>
  <si>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</si>
  <si>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</si>
  <si>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</si>
  <si>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</si>
  <si>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</si>
  <si>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</si>
  <si>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</si>
  <si>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</si>
  <si>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</si>
  <si>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</si>
  <si>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</si>
  <si>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</si>
  <si>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</si>
  <si>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</si>
  <si>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</si>
  <si>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</si>
  <si>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</si>
  <si>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</si>
  <si>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</si>
  <si>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</si>
  <si>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</si>
  <si>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</si>
  <si>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</si>
  <si>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</si>
  <si>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</si>
  <si>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</si>
  <si>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</si>
  <si>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</si>
  <si>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</si>
  <si>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</si>
  <si>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</si>
  <si>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</si>
  <si>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</si>
  <si>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</si>
  <si>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</si>
  <si>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</si>
  <si>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</si>
  <si>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</si>
  <si>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</si>
  <si>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</si>
  <si>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</si>
  <si>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</si>
  <si>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</si>
  <si>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</si>
  <si>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</si>
  <si>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</si>
  <si>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</si>
  <si>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</si>
  <si>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</si>
  <si>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</si>
  <si>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</si>
  <si>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</si>
  <si>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</si>
  <si>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</si>
  <si>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</si>
  <si>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</si>
  <si>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</si>
  <si>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</si>
  <si>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</si>
  <si>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</si>
  <si>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</si>
  <si>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</si>
  <si>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</si>
  <si>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</si>
  <si>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</si>
  <si>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</si>
  <si>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</si>
  <si>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</si>
  <si>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</si>
  <si>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</si>
  <si>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</si>
  <si>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</si>
  <si>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</si>
  <si>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</si>
  <si>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</si>
  <si>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</si>
  <si>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</si>
  <si>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</si>
  <si>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</si>
  <si>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</si>
  <si>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</si>
  <si>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</si>
  <si>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</si>
  <si>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</si>
  <si>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</si>
  <si>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</si>
  <si>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</si>
  <si>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</si>
  <si>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</si>
  <si>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</si>
  <si>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</si>
  <si>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</si>
  <si>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</si>
  <si>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</si>
  <si>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</si>
  <si>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</si>
  <si>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</si>
  <si>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</si>
  <si>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</si>
  <si>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</si>
  <si>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</si>
  <si>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</si>
  <si>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</si>
  <si>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</si>
  <si>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</si>
  <si>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</si>
  <si>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</si>
  <si>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</si>
  <si>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</si>
  <si>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</si>
  <si>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</si>
  <si>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</si>
  <si>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</si>
  <si>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</si>
  <si>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</si>
  <si>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</si>
  <si>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</si>
  <si>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</si>
  <si>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</si>
  <si>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</si>
  <si>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</si>
  <si>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</si>
  <si>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</si>
  <si>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</si>
  <si>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</si>
  <si>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</si>
  <si>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</si>
  <si>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</si>
  <si>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</si>
  <si>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</si>
  <si>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</si>
  <si>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</si>
  <si>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</si>
  <si>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</si>
  <si>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</si>
  <si>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</si>
  <si>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</si>
  <si>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</si>
  <si>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</si>
  <si>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</si>
  <si>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</si>
  <si>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</si>
  <si>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</si>
  <si>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</si>
  <si>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</si>
  <si>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</si>
  <si>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</si>
  <si>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</si>
  <si>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</si>
  <si>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</si>
  <si>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</si>
  <si>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</si>
  <si>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</si>
  <si>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</si>
  <si>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</si>
  <si>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</si>
  <si>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</si>
  <si>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</si>
  <si>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</si>
  <si>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</si>
  <si>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</si>
  <si>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</si>
  <si>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</si>
  <si>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</si>
  <si>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</si>
  <si>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</si>
  <si>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</si>
  <si>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</si>
  <si>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</si>
  <si>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</si>
  <si>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</si>
  <si>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</si>
  <si>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</si>
  <si>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</si>
  <si>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</si>
  <si>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</si>
  <si>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</si>
  <si>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</si>
  <si>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</si>
  <si>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</si>
  <si>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</si>
  <si>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</si>
  <si>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</si>
  <si>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</si>
  <si>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</si>
  <si>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</si>
  <si>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</si>
  <si>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</si>
  <si>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</si>
  <si>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</si>
  <si>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</si>
  <si>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</si>
  <si>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</si>
  <si>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</si>
  <si>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</si>
  <si>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</si>
  <si>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</si>
  <si>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</si>
  <si>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</si>
  <si>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</si>
  <si>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</si>
  <si>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</si>
  <si>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</si>
  <si>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</si>
  <si>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</si>
  <si>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</si>
  <si>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</si>
  <si>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</si>
  <si>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</si>
  <si>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</si>
  <si>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</si>
  <si>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</si>
  <si>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</si>
  <si>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</si>
  <si>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</si>
  <si>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</si>
  <si>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</si>
  <si>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</si>
  <si>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</si>
  <si>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</si>
  <si>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</si>
  <si>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</si>
  <si>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</si>
  <si>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</si>
  <si>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</si>
  <si>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</si>
  <si>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</si>
  <si>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</si>
  <si>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</si>
  <si>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</si>
  <si>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</si>
  <si>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</si>
  <si>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</si>
  <si>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</si>
  <si>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</si>
  <si>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</si>
  <si>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</si>
  <si>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</si>
  <si>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</si>
  <si>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</si>
  <si>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</si>
  <si>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</si>
  <si>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</si>
  <si>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</si>
  <si>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</si>
  <si>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</si>
  <si>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</si>
  <si>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</si>
  <si>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</si>
  <si>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</si>
  <si>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</si>
  <si>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</si>
  <si>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</si>
  <si>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</si>
  <si>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</si>
  <si>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</si>
  <si>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</si>
  <si>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</si>
  <si>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</si>
  <si>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</si>
  <si>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</si>
  <si>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</si>
  <si>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</si>
  <si>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</si>
  <si>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</si>
  <si>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</si>
  <si>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</si>
  <si>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</si>
  <si>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</si>
  <si>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</si>
  <si>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</si>
  <si>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</si>
  <si>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</si>
  <si>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</si>
  <si>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</si>
  <si>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</si>
  <si>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</si>
  <si>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</si>
  <si>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</si>
  <si>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</si>
  <si>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</si>
  <si>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</si>
  <si>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</si>
  <si>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</si>
  <si>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</si>
  <si>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</si>
  <si>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</si>
  <si>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</si>
  <si>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</si>
  <si>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</si>
  <si>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</si>
  <si>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</si>
  <si>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</si>
  <si>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</si>
  <si>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</si>
  <si>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</si>
  <si>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</si>
  <si>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</si>
  <si>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</si>
  <si>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</si>
  <si>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</si>
  <si>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</si>
  <si>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</si>
  <si>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</si>
  <si>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</si>
  <si>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</si>
  <si>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</si>
  <si>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</si>
  <si>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</si>
  <si>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</si>
  <si>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</si>
  <si>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</si>
  <si>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</si>
  <si>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</si>
  <si>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</si>
  <si>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</si>
  <si>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</si>
  <si>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</si>
  <si>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</si>
  <si>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</si>
  <si>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</si>
  <si>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</si>
  <si>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</si>
  <si>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</si>
  <si>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</si>
  <si>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</si>
  <si>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</si>
  <si>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</si>
  <si>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</si>
  <si>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</si>
  <si>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</si>
  <si>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</si>
  <si>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</si>
  <si>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</si>
  <si>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</si>
  <si>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</si>
  <si>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</si>
  <si>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</si>
  <si>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</si>
  <si>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</si>
  <si>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</si>
  <si>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</si>
  <si>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</si>
  <si>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</si>
  <si>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</si>
  <si>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</si>
  <si>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</si>
  <si>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</si>
  <si>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</si>
  <si>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</si>
  <si>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</si>
  <si>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</si>
  <si>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</si>
  <si>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</si>
  <si>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</si>
  <si>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</si>
  <si>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</si>
  <si>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</si>
  <si>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</si>
  <si>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</si>
  <si>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</si>
  <si>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</si>
  <si>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</si>
  <si>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</si>
  <si>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</si>
  <si>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</si>
  <si>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</si>
  <si>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</si>
  <si>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</si>
  <si>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</si>
  <si>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</si>
  <si>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</si>
  <si>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</si>
  <si>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</si>
  <si>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</si>
  <si>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</si>
  <si>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</si>
  <si>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</si>
  <si>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</si>
  <si>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</si>
  <si>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</si>
  <si>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</si>
  <si>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</si>
  <si>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</si>
  <si>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</si>
  <si>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</si>
  <si>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</si>
  <si>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</si>
  <si>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</si>
  <si>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</si>
  <si>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</si>
  <si>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</si>
  <si>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</si>
  <si>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</si>
  <si>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</si>
  <si>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</si>
  <si>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</si>
  <si>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</si>
  <si>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</si>
  <si>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</si>
  <si>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</si>
  <si>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</si>
  <si>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</si>
  <si>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</si>
  <si>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</si>
  <si>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</si>
  <si>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</si>
  <si>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</si>
  <si>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</si>
  <si>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</si>
  <si>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</si>
  <si>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</si>
  <si>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</si>
  <si>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</si>
  <si>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</si>
  <si>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</si>
  <si>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</si>
  <si>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</si>
  <si>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</si>
  <si>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</si>
  <si>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</si>
  <si>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</si>
  <si>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</si>
  <si>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</si>
  <si>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</si>
  <si>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</si>
  <si>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</si>
  <si>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</si>
  <si>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</si>
  <si>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</si>
  <si>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</si>
  <si>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</si>
  <si>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</si>
  <si>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</si>
  <si>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</si>
  <si>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</si>
  <si>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</si>
  <si>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</si>
  <si>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</si>
  <si>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</si>
  <si>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</si>
  <si>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</si>
  <si>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</si>
  <si>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</si>
  <si>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</si>
  <si>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</si>
  <si>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</si>
  <si>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</si>
  <si>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</si>
  <si>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</si>
  <si>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</si>
  <si>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</si>
  <si>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</si>
  <si>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</si>
  <si>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</si>
  <si>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</si>
  <si>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</si>
  <si>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</si>
  <si>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</si>
  <si>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</si>
  <si>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</si>
  <si>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</si>
  <si>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</si>
  <si>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</si>
  <si>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</si>
  <si>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</si>
  <si>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</si>
  <si>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</si>
  <si>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</si>
  <si>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</si>
  <si>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</si>
  <si>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</si>
  <si>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</si>
  <si>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</si>
  <si>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</si>
  <si>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</si>
  <si>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</si>
  <si>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</si>
  <si>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</si>
  <si>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</si>
  <si>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</si>
  <si>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</si>
  <si>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</si>
  <si>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</si>
  <si>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</si>
  <si>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</si>
  <si>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</si>
  <si>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</si>
  <si>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</si>
  <si>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</si>
  <si>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</si>
  <si>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</si>
  <si>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</si>
  <si>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</si>
  <si>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</si>
  <si>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</si>
  <si>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</si>
  <si>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</si>
  <si>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</si>
  <si>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</si>
  <si>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</si>
  <si>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</si>
  <si>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</si>
  <si>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</si>
  <si>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</si>
  <si>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</si>
  <si>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</si>
  <si>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</si>
  <si>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</si>
  <si>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</si>
  <si>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</si>
  <si>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</si>
  <si>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</si>
  <si>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</si>
  <si>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</si>
  <si>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</si>
  <si>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</si>
  <si>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</si>
  <si>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</si>
  <si>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</si>
  <si>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</si>
  <si>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</si>
  <si>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</si>
  <si>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</si>
  <si>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</si>
  <si>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</si>
  <si>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</si>
  <si>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</si>
  <si>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</si>
  <si>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</si>
  <si>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</si>
  <si>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</si>
  <si>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</si>
  <si>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</si>
  <si>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</si>
  <si>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</si>
  <si>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</si>
  <si>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</si>
  <si>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</si>
  <si>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</si>
  <si>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</si>
  <si>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</si>
  <si>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</si>
  <si>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</si>
  <si>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</si>
  <si>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</si>
  <si>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</si>
  <si>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</si>
  <si>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</si>
  <si>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</si>
  <si>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</si>
  <si>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</si>
  <si>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</si>
  <si>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</si>
  <si>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</si>
  <si>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</si>
  <si>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</si>
  <si>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</si>
  <si>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</si>
  <si>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</si>
  <si>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</si>
  <si>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</si>
  <si>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</si>
  <si>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</si>
  <si>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</si>
  <si>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</si>
  <si>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</si>
  <si>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</si>
  <si>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</si>
  <si>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</si>
  <si>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</si>
  <si>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</si>
  <si>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</si>
  <si>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</si>
  <si>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</si>
  <si>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</si>
  <si>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</si>
  <si>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</si>
  <si>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</si>
  <si>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</si>
  <si>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</si>
  <si>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</si>
  <si>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</si>
  <si>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</si>
  <si>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</si>
  <si>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</si>
  <si>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</si>
  <si>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</si>
  <si>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</si>
  <si>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</si>
  <si>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</si>
  <si>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</si>
  <si>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</si>
  <si>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</si>
  <si>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</si>
  <si>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</si>
  <si>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</si>
  <si>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</si>
  <si>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</si>
  <si>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</si>
  <si>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</si>
  <si>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</si>
  <si>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</si>
  <si>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</si>
  <si>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</si>
  <si>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</si>
  <si>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</si>
  <si>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</si>
  <si>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</si>
  <si>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</si>
  <si>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</si>
  <si>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</si>
  <si>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</si>
  <si>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</si>
  <si>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</si>
  <si>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</si>
  <si>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</si>
  <si>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</si>
  <si>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</si>
  <si>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</si>
  <si>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</si>
  <si>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</si>
  <si>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</si>
  <si>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</si>
  <si>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</si>
  <si>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</si>
  <si>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</si>
  <si>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</si>
  <si>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</si>
  <si>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</si>
  <si>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</si>
  <si>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</si>
  <si>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</si>
  <si>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</si>
  <si>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</si>
  <si>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</si>
  <si>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</si>
  <si>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</si>
  <si>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</si>
  <si>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</si>
  <si>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</si>
  <si>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</si>
  <si>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</si>
  <si>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</si>
  <si>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</si>
  <si>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</si>
  <si>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</si>
  <si>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</si>
  <si>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</si>
  <si>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</si>
  <si>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</si>
  <si>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</si>
  <si>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</si>
  <si>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</si>
  <si>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</si>
  <si>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</si>
  <si>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</si>
  <si>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</si>
  <si>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</si>
  <si>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</si>
  <si>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</si>
  <si>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</si>
  <si>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</si>
  <si>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</si>
  <si>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</si>
  <si>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</si>
  <si>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</si>
  <si>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</si>
  <si>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</si>
  <si>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</si>
  <si>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</si>
  <si>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</si>
  <si>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</si>
  <si>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</si>
  <si>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</si>
  <si>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</si>
  <si>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</si>
  <si>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</si>
  <si>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</si>
  <si>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</si>
  <si>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</si>
  <si>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</si>
  <si>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</si>
  <si>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</si>
  <si>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</si>
  <si>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</si>
  <si>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</si>
  <si>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</si>
  <si>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</si>
  <si>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</si>
  <si>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</si>
  <si>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</si>
  <si>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</si>
  <si>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</si>
  <si>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</si>
  <si>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</si>
  <si>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</si>
  <si>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</si>
  <si>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</si>
  <si>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</si>
  <si>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</si>
  <si>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</si>
  <si>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</si>
  <si>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</si>
  <si>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</si>
  <si>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</si>
  <si>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</si>
  <si>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</si>
  <si>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</si>
  <si>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</si>
  <si>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</si>
  <si>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</si>
  <si>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</si>
  <si>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</si>
  <si>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</si>
  <si>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</si>
  <si>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</si>
  <si>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</si>
  <si>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</si>
  <si>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</si>
  <si>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</si>
  <si>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</si>
  <si>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</si>
  <si>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</si>
  <si>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</si>
  <si>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</si>
  <si>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</si>
  <si>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</si>
  <si>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</si>
  <si>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</si>
  <si>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</si>
  <si>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</si>
  <si>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</si>
  <si>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</si>
  <si>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</si>
  <si>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</si>
  <si>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</si>
  <si>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</si>
  <si>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</si>
  <si>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</si>
  <si>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</si>
  <si>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</si>
  <si>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</si>
  <si>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</si>
  <si>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</si>
  <si>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</si>
  <si>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</si>
  <si>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</si>
  <si>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</si>
  <si>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</si>
  <si>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</si>
  <si>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</si>
  <si>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</si>
  <si>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</si>
  <si>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</si>
  <si>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</si>
  <si>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</si>
  <si>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</si>
  <si>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</si>
  <si>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</si>
  <si>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</si>
  <si>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</si>
  <si>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</si>
  <si>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</si>
  <si>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</si>
  <si>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</si>
  <si>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</si>
  <si>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</si>
  <si>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</si>
  <si>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</si>
  <si>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</si>
  <si>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</si>
  <si>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</si>
  <si>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</si>
  <si>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</si>
  <si>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</si>
  <si>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</si>
  <si>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</si>
  <si>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</si>
  <si>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</si>
  <si>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</si>
  <si>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</si>
  <si>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</si>
  <si>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</si>
  <si>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</si>
  <si>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</si>
  <si>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</si>
  <si>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</si>
  <si>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</si>
  <si>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</si>
  <si>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</si>
  <si>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</si>
  <si>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</si>
  <si>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</si>
  <si>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</si>
  <si>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</si>
  <si>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</si>
  <si>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</si>
  <si>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</si>
  <si>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</si>
  <si>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</si>
  <si>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</si>
  <si>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</si>
  <si>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</si>
  <si>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</si>
  <si>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</si>
  <si>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</si>
  <si>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</si>
  <si>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</si>
  <si>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</si>
  <si>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</si>
  <si>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</si>
  <si>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</si>
  <si>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</si>
  <si>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</si>
  <si>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</si>
  <si>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</si>
  <si>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</si>
  <si>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</si>
  <si>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</si>
  <si>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</si>
  <si>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</si>
  <si>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</si>
  <si>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</si>
  <si>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</si>
  <si>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</si>
  <si>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</si>
  <si>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</si>
  <si>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</si>
  <si>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</si>
  <si>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</si>
  <si>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</si>
  <si>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</si>
  <si>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</si>
  <si>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</si>
  <si>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</si>
  <si>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</si>
  <si>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</si>
  <si>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</si>
  <si>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</si>
  <si>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</si>
  <si>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</si>
  <si>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</si>
  <si>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</si>
  <si>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</si>
  <si>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</si>
  <si>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</si>
  <si>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</si>
  <si>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</si>
  <si>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</si>
  <si>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</si>
  <si>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</si>
  <si>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</si>
  <si>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</si>
  <si>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</si>
  <si>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</si>
  <si>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</si>
  <si>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</si>
  <si>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</si>
  <si>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</si>
  <si>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</si>
  <si>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</si>
  <si>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</si>
  <si>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</si>
  <si>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</si>
  <si>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</si>
  <si>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</si>
  <si>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</si>
  <si>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</si>
  <si>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</si>
  <si>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</si>
  <si>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</si>
  <si>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</si>
  <si>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</si>
  <si>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</si>
  <si>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</si>
  <si>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</si>
  <si>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</si>
  <si>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</si>
  <si>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</si>
  <si>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</si>
  <si>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</si>
  <si>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</si>
  <si>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</si>
  <si>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</si>
  <si>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</si>
  <si>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</si>
  <si>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</si>
  <si>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</si>
  <si>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</si>
  <si>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</si>
  <si>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</si>
  <si>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</si>
  <si>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</si>
  <si>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</si>
  <si>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</si>
  <si>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</si>
  <si>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</si>
  <si>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</si>
  <si>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</si>
  <si>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</si>
  <si>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</si>
  <si>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</si>
  <si>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</si>
  <si>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</si>
  <si>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</si>
  <si>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</si>
  <si>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</si>
  <si>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</si>
  <si>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</si>
  <si>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</si>
  <si>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</si>
  <si>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</si>
  <si>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</si>
  <si>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</si>
  <si>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</si>
  <si>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</si>
  <si>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</si>
  <si>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</si>
  <si>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</si>
  <si>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</si>
  <si>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</si>
  <si>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</si>
  <si>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</si>
  <si>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</si>
  <si>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</si>
  <si>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</si>
  <si>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</si>
  <si>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</si>
  <si>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</si>
  <si>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</si>
  <si>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</si>
  <si>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</si>
  <si>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</si>
  <si>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</si>
  <si>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</si>
  <si>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</si>
  <si>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</si>
  <si>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</si>
  <si>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</si>
  <si>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</si>
  <si>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</si>
  <si>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</si>
  <si>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</si>
  <si>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</si>
  <si>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</si>
  <si>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</si>
  <si>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</si>
  <si>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</si>
  <si>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</si>
  <si>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</si>
  <si>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</si>
  <si>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</si>
  <si>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</si>
  <si>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</si>
  <si>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</si>
  <si>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</si>
  <si>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</si>
  <si>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</si>
  <si>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</si>
  <si>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</si>
  <si>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</si>
  <si>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</si>
  <si>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</si>
  <si>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</si>
  <si>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</si>
  <si>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</si>
  <si>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</si>
  <si>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</si>
  <si>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</si>
  <si>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</si>
  <si>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</si>
  <si>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</si>
  <si>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</si>
  <si>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</si>
  <si>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</si>
  <si>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</si>
  <si>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</si>
  <si>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</si>
  <si>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</si>
  <si>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</si>
  <si>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</si>
  <si>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</si>
  <si>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</si>
  <si>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</si>
  <si>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</si>
  <si>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</si>
  <si>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</si>
  <si>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</si>
  <si>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</si>
  <si>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</si>
  <si>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</si>
  <si>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</si>
  <si>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</si>
  <si>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</si>
  <si>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</si>
  <si>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</si>
  <si>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</si>
  <si>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</si>
  <si>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</si>
  <si>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</si>
  <si>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</si>
  <si>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</si>
  <si>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</si>
  <si>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</si>
  <si>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</si>
  <si>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</si>
  <si>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</si>
  <si>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</si>
  <si>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</si>
  <si>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</si>
  <si>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</si>
  <si>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</si>
  <si>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</si>
  <si>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</si>
  <si>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</si>
  <si>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</si>
  <si>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</si>
  <si>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</si>
  <si>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</si>
  <si>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</si>
  <si>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</si>
  <si>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</si>
  <si>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</si>
  <si>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</si>
  <si>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</si>
  <si>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</si>
  <si>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</si>
  <si>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</si>
  <si>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</si>
  <si>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</si>
  <si>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</si>
  <si>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</si>
  <si>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</si>
  <si>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</si>
  <si>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</si>
  <si>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</si>
  <si>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</si>
  <si>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</si>
  <si>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</si>
  <si>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</si>
  <si>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</si>
  <si>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</si>
  <si>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</si>
  <si>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</si>
  <si>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</si>
  <si>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</si>
  <si>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</si>
  <si>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</si>
  <si>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</si>
  <si>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</si>
  <si>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</si>
  <si>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</si>
  <si>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</si>
  <si>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</si>
  <si>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</si>
  <si>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</si>
  <si>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</si>
  <si>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</si>
  <si>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</si>
  <si>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</si>
  <si>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</si>
  <si>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</si>
  <si>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</si>
  <si>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</si>
  <si>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</si>
  <si>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</si>
  <si>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</si>
  <si>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</si>
  <si>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</si>
  <si>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</si>
  <si>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</si>
  <si>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</si>
  <si>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</si>
  <si>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</si>
  <si>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</si>
  <si>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</si>
  <si>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</si>
  <si>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</si>
  <si>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</si>
  <si>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</si>
  <si>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</si>
  <si>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</si>
  <si>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</si>
  <si>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</si>
  <si>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</si>
  <si>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</si>
  <si>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</si>
  <si>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</si>
  <si>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</si>
  <si>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</si>
  <si>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</si>
  <si>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</si>
  <si>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</si>
  <si>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</si>
  <si>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</si>
  <si>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</si>
  <si>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</si>
  <si>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</si>
  <si>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</si>
  <si>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</si>
  <si>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</si>
  <si>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</si>
  <si>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</si>
  <si>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</si>
  <si>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</si>
  <si>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</si>
  <si>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</si>
  <si>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</si>
  <si>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</si>
  <si>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</si>
  <si>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</si>
  <si>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</si>
  <si>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</si>
  <si>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</si>
  <si>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</si>
  <si>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</si>
  <si>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</si>
  <si>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</si>
  <si>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</si>
  <si>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</si>
  <si>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</si>
  <si>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</si>
  <si>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</si>
  <si>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</si>
  <si>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</si>
  <si>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</si>
  <si>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</si>
  <si>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</si>
  <si>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</si>
  <si>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</si>
  <si>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</si>
  <si>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</si>
  <si>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</si>
  <si>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</si>
  <si>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</si>
  <si>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</si>
  <si>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</si>
  <si>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</si>
  <si>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</si>
  <si>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</si>
  <si>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</si>
  <si>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</si>
  <si>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</si>
  <si>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</si>
  <si>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</si>
  <si>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</si>
  <si>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</si>
  <si>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</si>
  <si>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</si>
  <si>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</si>
  <si>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</si>
  <si>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</si>
  <si>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</si>
  <si>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</si>
  <si>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</si>
  <si>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</si>
  <si>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</si>
  <si>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</si>
  <si>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</si>
  <si>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</si>
  <si>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</si>
  <si>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</si>
  <si>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</si>
  <si>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</si>
  <si>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</si>
  <si>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</si>
  <si>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</si>
  <si>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</si>
  <si>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</si>
  <si>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</si>
  <si>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</si>
  <si>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</si>
  <si>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</si>
  <si>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</si>
  <si>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</si>
  <si>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</si>
  <si>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</si>
  <si>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</si>
  <si>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</si>
  <si>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</si>
  <si>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</si>
  <si>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</si>
  <si>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</si>
  <si>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</si>
  <si>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</si>
  <si>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</si>
  <si>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</si>
  <si>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</si>
  <si>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</si>
  <si>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</si>
  <si>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</si>
  <si>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</si>
  <si>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</si>
  <si>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</si>
  <si>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</si>
  <si>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</si>
  <si>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</si>
  <si>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</si>
  <si>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</si>
  <si>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</si>
  <si>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</si>
  <si>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</si>
  <si>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</si>
  <si>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</si>
  <si>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</si>
  <si>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</si>
  <si>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</si>
  <si>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</si>
  <si>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</si>
  <si>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</si>
  <si>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</si>
  <si>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</si>
  <si>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</si>
  <si>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</si>
  <si>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</si>
  <si>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</si>
  <si>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</si>
  <si>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</si>
  <si>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</si>
  <si>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</si>
  <si>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</si>
  <si>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</si>
  <si>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</si>
  <si>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</si>
  <si>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</si>
  <si>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</si>
  <si>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</si>
  <si>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</si>
  <si>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</si>
  <si>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</si>
  <si>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</si>
  <si>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</si>
  <si>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</si>
  <si>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</si>
  <si>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</si>
  <si>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</si>
  <si>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</si>
  <si>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</si>
  <si>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</si>
  <si>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</si>
  <si>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</si>
  <si>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</si>
  <si>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</si>
  <si>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</si>
  <si>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</si>
  <si>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</si>
  <si>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</si>
  <si>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</si>
  <si>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</si>
  <si>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</si>
  <si>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</si>
  <si>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</si>
  <si>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</si>
  <si>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</si>
  <si>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</si>
  <si>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</si>
  <si>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</si>
  <si>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</si>
  <si>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</si>
  <si>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</si>
  <si>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</si>
  <si>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</si>
  <si>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</si>
  <si>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</si>
  <si>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</si>
  <si>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</si>
  <si>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</si>
  <si>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</si>
  <si>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</si>
  <si>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</si>
  <si>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</si>
  <si>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</si>
  <si>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</si>
  <si>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</si>
  <si>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</si>
  <si>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</si>
  <si>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</si>
  <si>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</si>
  <si>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</si>
  <si>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</si>
  <si>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</si>
  <si>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</si>
  <si>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</si>
  <si>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</si>
  <si>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</si>
  <si>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</si>
  <si>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</si>
  <si>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</si>
  <si>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</si>
  <si>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</si>
  <si>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</si>
  <si>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</si>
  <si>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</si>
  <si>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</si>
  <si>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</si>
  <si>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</si>
  <si>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</si>
  <si>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</si>
  <si>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</si>
  <si>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</si>
  <si>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</si>
  <si>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</si>
  <si>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</si>
  <si>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</si>
  <si>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</si>
  <si>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</si>
  <si>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</si>
  <si>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</si>
  <si>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</si>
  <si>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</si>
  <si>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</si>
  <si>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</si>
  <si>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</si>
  <si>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</si>
  <si>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</si>
  <si>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</si>
  <si>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</si>
  <si>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</si>
  <si>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</si>
  <si>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</si>
  <si>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</si>
  <si>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</si>
  <si>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</si>
  <si>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</si>
  <si>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</si>
  <si>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</si>
  <si>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</si>
  <si>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</si>
  <si>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</si>
  <si>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</si>
  <si>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</si>
  <si>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</si>
  <si>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</si>
  <si>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</si>
  <si>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</si>
  <si>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</si>
  <si>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</si>
  <si>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</si>
  <si>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</si>
  <si>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</si>
  <si>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</si>
  <si>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</si>
  <si>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</si>
  <si>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</si>
  <si>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</si>
  <si>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</si>
  <si>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</si>
  <si>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</si>
  <si>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</si>
  <si>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</si>
  <si>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</si>
  <si>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</si>
  <si>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</si>
  <si>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</si>
  <si>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</si>
  <si>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</si>
  <si>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</si>
  <si>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</si>
  <si>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</si>
  <si>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</si>
  <si>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</si>
  <si>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</si>
  <si>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</si>
  <si>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</si>
  <si>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</si>
  <si>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</si>
  <si>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</si>
  <si>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</si>
  <si>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</si>
  <si>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</si>
  <si>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</si>
  <si>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</si>
  <si>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</si>
  <si>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</si>
  <si>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</si>
  <si>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</si>
  <si>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</si>
  <si>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</si>
  <si>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</si>
  <si>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</si>
  <si>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</si>
  <si>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</si>
  <si>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</si>
  <si>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</si>
  <si>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</si>
  <si>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</si>
  <si>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</si>
  <si>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</si>
  <si>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</si>
  <si>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</si>
  <si>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</si>
  <si>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</si>
  <si>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</si>
  <si>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</si>
  <si>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</si>
  <si>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</si>
  <si>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</si>
  <si>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</si>
  <si>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</si>
  <si>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</si>
  <si>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</si>
  <si>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</si>
  <si>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</si>
  <si>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</si>
  <si>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</si>
  <si>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</si>
  <si>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</si>
  <si>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</si>
  <si>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</si>
  <si>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</si>
  <si>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</si>
  <si>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</si>
  <si>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</si>
  <si>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</si>
  <si>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</si>
  <si>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</si>
  <si>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</si>
  <si>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</si>
  <si>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</si>
  <si>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</si>
  <si>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</si>
  <si>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</si>
  <si>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</si>
  <si>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</si>
  <si>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</si>
  <si>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</si>
  <si>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</si>
  <si>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</si>
  <si>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</si>
  <si>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</si>
  <si>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</si>
  <si>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</si>
  <si>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</si>
  <si>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</si>
  <si>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</si>
  <si>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</si>
  <si>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</si>
  <si>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</si>
  <si>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</si>
  <si>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</si>
  <si>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</si>
  <si>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</si>
  <si>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</si>
  <si>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</si>
  <si>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</si>
  <si>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</si>
  <si>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</si>
  <si>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</si>
  <si>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</si>
  <si>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</si>
  <si>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</si>
  <si>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</si>
  <si>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</si>
  <si>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</si>
  <si>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</si>
  <si>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</si>
  <si>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</si>
  <si>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</si>
  <si>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</si>
  <si>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</si>
  <si>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</si>
  <si>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</si>
  <si>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</si>
  <si>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</si>
  <si>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</si>
  <si>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</si>
  <si>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</si>
  <si>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</si>
  <si>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</si>
  <si>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</si>
  <si>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</si>
  <si>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</si>
  <si>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</si>
  <si>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</si>
  <si>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</si>
  <si>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</si>
  <si>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</si>
  <si>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</si>
  <si>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</si>
  <si>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</si>
  <si>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</si>
  <si>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</si>
  <si>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</si>
  <si>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</si>
  <si>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</si>
  <si>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</si>
  <si>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</si>
  <si>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</si>
  <si>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</si>
  <si>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</si>
  <si>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</si>
  <si>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</si>
  <si>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</si>
  <si>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</si>
  <si>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</si>
  <si>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</si>
  <si>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</si>
  <si>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</si>
  <si>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</si>
  <si>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</si>
  <si>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</si>
  <si>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</si>
  <si>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</si>
  <si>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</si>
  <si>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</si>
  <si>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</si>
  <si>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</si>
  <si>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</si>
  <si>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</si>
  <si>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</si>
  <si>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</si>
  <si>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</si>
  <si>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</si>
  <si>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</si>
  <si>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</si>
  <si>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</si>
  <si>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</si>
  <si>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</si>
  <si>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</si>
  <si>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</si>
  <si>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</si>
  <si>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</si>
  <si>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</si>
  <si>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</si>
  <si>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</si>
  <si>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</si>
  <si>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</si>
  <si>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</si>
  <si>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</si>
  <si>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</si>
  <si>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</si>
  <si>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</si>
  <si>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</si>
  <si>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</si>
  <si>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</si>
  <si>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</si>
  <si>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</si>
  <si>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</si>
  <si>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</si>
  <si>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</si>
  <si>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</si>
  <si>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</si>
  <si>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</si>
  <si>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</si>
  <si>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</si>
  <si>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</si>
  <si>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</si>
  <si>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</si>
  <si>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</si>
  <si>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</si>
  <si>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</si>
  <si>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</si>
  <si>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</si>
  <si>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</si>
  <si>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</si>
  <si>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</si>
  <si>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</si>
  <si>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</si>
  <si>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</si>
  <si>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</si>
  <si>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</si>
  <si>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</si>
  <si>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</si>
  <si>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</si>
  <si>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</si>
  <si>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</si>
  <si>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</si>
  <si>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</si>
  <si>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</si>
  <si>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</si>
  <si>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</si>
  <si>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</si>
  <si>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</si>
  <si>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</si>
  <si>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</si>
  <si>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</si>
  <si>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</si>
  <si>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</si>
  <si>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</si>
  <si>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</si>
  <si>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</si>
  <si>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</si>
  <si>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</si>
  <si>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</si>
  <si>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</si>
  <si>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</si>
  <si>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</si>
  <si>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</si>
  <si>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</si>
  <si>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</si>
  <si>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</si>
  <si>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</si>
  <si>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</si>
  <si>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</si>
  <si>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</si>
  <si>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</si>
  <si>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</si>
  <si>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</si>
  <si>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</si>
  <si>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</si>
  <si>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</si>
  <si>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</si>
  <si>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</si>
  <si>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</si>
  <si>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</si>
  <si>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</si>
  <si>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</si>
  <si>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</si>
  <si>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</si>
  <si>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</si>
  <si>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</si>
  <si>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</si>
  <si>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</si>
  <si>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</si>
  <si>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</si>
  <si>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</si>
  <si>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</si>
  <si>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</si>
  <si>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</si>
  <si>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</si>
  <si>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</si>
  <si>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</si>
  <si>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</si>
  <si>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</si>
  <si>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</si>
  <si>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</si>
  <si>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</si>
  <si>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</si>
  <si>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</si>
  <si>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</si>
  <si>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</si>
  <si>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</si>
  <si>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</si>
  <si>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</si>
  <si>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</si>
  <si>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</si>
  <si>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</si>
  <si>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</si>
  <si>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</si>
  <si>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</si>
  <si>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</si>
  <si>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</si>
  <si>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</si>
  <si>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</si>
  <si>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</si>
  <si>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</si>
  <si>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</si>
  <si>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</si>
  <si>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</si>
  <si>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</si>
  <si>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</si>
  <si>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</si>
  <si>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</si>
  <si>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</si>
  <si>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</si>
  <si>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</si>
  <si>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</si>
  <si>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</si>
  <si>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</si>
  <si>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</si>
  <si>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</si>
  <si>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</si>
  <si>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</si>
  <si>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</si>
  <si>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</si>
  <si>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</si>
  <si>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</si>
  <si>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</si>
  <si>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</si>
  <si>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</si>
  <si>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</si>
  <si>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</si>
  <si>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</si>
  <si>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</si>
  <si>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</si>
  <si>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</si>
  <si>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</si>
  <si>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</si>
  <si>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</si>
  <si>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</si>
  <si>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</si>
  <si>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</si>
  <si>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</si>
  <si>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</si>
  <si>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</si>
  <si>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</si>
  <si>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</si>
  <si>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</si>
  <si>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</si>
  <si>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</si>
  <si>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</si>
  <si>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</si>
  <si>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</si>
  <si>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</si>
  <si>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</si>
  <si>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</si>
  <si>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</si>
  <si>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</si>
  <si>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</si>
  <si>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</si>
  <si>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</si>
  <si>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</si>
  <si>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</si>
  <si>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</si>
  <si>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</si>
  <si>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</si>
  <si>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</si>
  <si>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</si>
  <si>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</si>
  <si>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</si>
  <si>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</si>
  <si>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</si>
  <si>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</si>
  <si>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</si>
  <si>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</si>
  <si>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</si>
  <si>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</si>
  <si>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</si>
  <si>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</si>
  <si>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</si>
  <si>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</si>
  <si>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</si>
  <si>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</si>
  <si>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</si>
  <si>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</si>
  <si>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</si>
  <si>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</si>
  <si>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</si>
  <si>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</si>
  <si>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</si>
  <si>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</si>
  <si>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</si>
  <si>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</si>
  <si>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</si>
  <si>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</si>
  <si>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</si>
  <si>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</si>
  <si>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</si>
  <si>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</si>
  <si>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</si>
  <si>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</si>
  <si>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</si>
  <si>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</si>
  <si>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</si>
  <si>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</si>
  <si>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</si>
  <si>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</si>
  <si>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</si>
  <si>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</si>
  <si>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</si>
  <si>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</si>
  <si>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</si>
  <si>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</si>
  <si>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</si>
  <si>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</si>
  <si>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</si>
  <si>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</si>
  <si>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</si>
  <si>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</si>
  <si>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</si>
  <si>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</si>
  <si>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</si>
  <si>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</si>
  <si>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</si>
  <si>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</si>
  <si>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</si>
  <si>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</si>
  <si>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</si>
  <si>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</si>
  <si>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</si>
  <si>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</si>
  <si>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</si>
  <si>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</si>
  <si>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</si>
  <si>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</si>
  <si>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</si>
  <si>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</si>
  <si>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</si>
  <si>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</si>
  <si>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</si>
  <si>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</si>
  <si>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</si>
  <si>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</si>
  <si>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</si>
  <si>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</si>
  <si>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</si>
  <si>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</si>
  <si>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</si>
  <si>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</si>
  <si>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</si>
  <si>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</si>
  <si>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</si>
  <si>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</si>
  <si>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</si>
  <si>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</si>
  <si>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</si>
  <si>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</si>
  <si>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</si>
  <si>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</si>
  <si>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</si>
  <si>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</si>
  <si>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</si>
  <si>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</si>
  <si>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</si>
  <si>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</si>
  <si>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</si>
  <si>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</si>
  <si>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</si>
  <si>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</si>
  <si>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</si>
  <si>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</si>
  <si>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</si>
  <si>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</si>
  <si>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</si>
  <si>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</si>
  <si>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</si>
  <si>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</si>
  <si>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</si>
  <si>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</si>
  <si>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</si>
  <si>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</si>
  <si>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</si>
  <si>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</si>
  <si>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</si>
  <si>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</si>
  <si>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</si>
  <si>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</si>
  <si>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</si>
  <si>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</si>
  <si>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</si>
  <si>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</si>
  <si>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</si>
  <si>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</si>
  <si>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</si>
  <si>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</si>
  <si>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</si>
  <si>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</si>
  <si>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</si>
  <si>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</si>
  <si>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</si>
  <si>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</si>
  <si>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</si>
  <si>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</si>
  <si>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</si>
  <si>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</si>
  <si>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</si>
  <si>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</si>
  <si>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</si>
  <si>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</si>
  <si>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</si>
  <si>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</si>
  <si>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</si>
  <si>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</si>
  <si>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</si>
  <si>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</si>
  <si>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</si>
  <si>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</si>
  <si>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</si>
  <si>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</si>
  <si>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</si>
  <si>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</si>
  <si>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</si>
  <si>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</si>
  <si>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</si>
  <si>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</si>
  <si>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</si>
  <si>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</si>
  <si>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</si>
  <si>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</si>
  <si>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</si>
  <si>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</si>
  <si>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</si>
  <si>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</si>
  <si>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</si>
  <si>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</si>
  <si>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</si>
  <si>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</si>
  <si>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</si>
  <si>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</si>
  <si>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</si>
  <si>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</si>
  <si>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</si>
  <si>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</si>
  <si>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</si>
  <si>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</si>
  <si>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</si>
  <si>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</si>
  <si>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</si>
  <si>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</si>
  <si>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</si>
  <si>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</si>
  <si>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</si>
  <si>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</si>
  <si>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</si>
  <si>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</si>
  <si>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</si>
  <si>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</si>
  <si>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</si>
  <si>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</si>
  <si>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</si>
  <si>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</si>
  <si>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</si>
  <si>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</si>
  <si>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</si>
  <si>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</si>
  <si>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</si>
  <si>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</si>
  <si>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</si>
  <si>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</si>
  <si>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</si>
  <si>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</si>
  <si>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</si>
  <si>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</si>
  <si>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</si>
  <si>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</si>
  <si>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</si>
  <si>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</si>
  <si>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</si>
  <si>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</si>
  <si>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</si>
  <si>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</si>
  <si>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</si>
  <si>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</si>
  <si>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</si>
  <si>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</si>
  <si>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</si>
  <si>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</si>
  <si>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</si>
  <si>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</si>
  <si>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</si>
  <si>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</si>
  <si>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</si>
  <si>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</si>
  <si>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</si>
  <si>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</si>
  <si>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</si>
  <si>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</si>
  <si>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</si>
  <si>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</si>
  <si>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</si>
  <si>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</si>
  <si>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</si>
  <si>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</si>
  <si>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</si>
  <si>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</si>
  <si>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</si>
  <si>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</si>
  <si>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</si>
  <si>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</si>
  <si>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</si>
  <si>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</si>
  <si>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</si>
  <si>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</si>
  <si>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</si>
  <si>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</si>
  <si>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</si>
  <si>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</si>
  <si>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</si>
  <si>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</si>
  <si>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</si>
  <si>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</si>
  <si>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</si>
  <si>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</si>
  <si>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</si>
  <si>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</si>
  <si>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</si>
  <si>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</si>
  <si>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</si>
  <si>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</si>
  <si>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</si>
  <si>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</si>
  <si>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</si>
  <si>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</si>
  <si>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</si>
  <si>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</si>
  <si>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</si>
  <si>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</si>
  <si>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</si>
  <si>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</si>
  <si>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</si>
  <si>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</si>
  <si>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</si>
  <si>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</si>
  <si>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</si>
  <si>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</si>
  <si>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</si>
  <si>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</si>
  <si>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</si>
  <si>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</si>
  <si>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</si>
  <si>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</si>
  <si>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</si>
  <si>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</si>
  <si>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</si>
  <si>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</si>
  <si>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</si>
  <si>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</si>
  <si>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</si>
  <si>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</si>
  <si>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</si>
  <si>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</si>
  <si>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</si>
  <si>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</si>
  <si>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</si>
  <si>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</si>
  <si>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</si>
  <si>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</si>
  <si>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</si>
  <si>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</si>
  <si>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</si>
  <si>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</si>
  <si>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</si>
  <si>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</si>
  <si>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</si>
  <si>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</si>
  <si>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</si>
  <si>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</si>
  <si>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</si>
  <si>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</si>
  <si>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</si>
  <si>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</si>
  <si>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</si>
  <si>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</si>
  <si>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</si>
  <si>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</si>
  <si>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</si>
  <si>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</si>
  <si>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</si>
  <si>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</si>
  <si>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</si>
  <si>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</si>
  <si>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</si>
  <si>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</si>
  <si>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</si>
  <si>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</si>
  <si>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</si>
  <si>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</si>
  <si>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</si>
  <si>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</si>
  <si>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</si>
  <si>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</si>
  <si>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</si>
  <si>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</si>
  <si>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</si>
  <si>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</si>
  <si>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</si>
  <si>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</si>
  <si>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</si>
  <si>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</si>
  <si>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</si>
  <si>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</si>
  <si>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</si>
  <si>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</si>
  <si>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</si>
  <si>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</si>
  <si>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</si>
  <si>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</si>
  <si>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</si>
  <si>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</si>
  <si>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</si>
  <si>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</si>
  <si>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</si>
  <si>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</si>
  <si>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</si>
  <si>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</si>
  <si>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</si>
  <si>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</si>
  <si>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</si>
  <si>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</si>
  <si>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</si>
  <si>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</si>
  <si>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</si>
  <si>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</si>
  <si>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</si>
  <si>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</si>
  <si>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</si>
  <si>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</si>
  <si>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</si>
  <si>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</si>
  <si>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</si>
  <si>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</si>
  <si>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</si>
  <si>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</si>
  <si>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</si>
  <si>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</si>
  <si>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</si>
  <si>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</si>
  <si>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</si>
  <si>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</si>
  <si>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</si>
  <si>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</si>
  <si>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</si>
  <si>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</si>
  <si>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</si>
  <si>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</si>
  <si>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</si>
  <si>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</si>
  <si>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</si>
  <si>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</si>
  <si>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</si>
  <si>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</si>
  <si>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</si>
  <si>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</si>
  <si>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</si>
  <si>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</si>
  <si>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</si>
  <si>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</si>
  <si>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</si>
  <si>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</si>
  <si>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</si>
  <si>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</si>
  <si>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</si>
  <si>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</si>
  <si>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</si>
  <si>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</si>
  <si>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</si>
  <si>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</si>
  <si>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</si>
  <si>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</si>
  <si>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</si>
  <si>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</si>
  <si>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</si>
  <si>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</si>
  <si>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</si>
  <si>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</si>
  <si>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</si>
  <si>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</si>
  <si>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</si>
  <si>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</si>
  <si>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</si>
  <si>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</si>
  <si>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</si>
  <si>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</si>
  <si>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</si>
  <si>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</si>
  <si>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</si>
  <si>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</si>
  <si>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</si>
  <si>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</si>
  <si>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</si>
  <si>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</si>
  <si>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</si>
  <si>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</si>
  <si>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</si>
  <si>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</si>
  <si>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</si>
  <si>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</si>
  <si>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</si>
  <si>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</si>
  <si>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</si>
  <si>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</si>
  <si>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</si>
  <si>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</si>
  <si>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</si>
  <si>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</si>
  <si>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</si>
  <si>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</si>
  <si>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</si>
  <si>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</si>
  <si>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</si>
  <si>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</si>
  <si>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</si>
  <si>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</si>
  <si>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</si>
  <si>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</si>
  <si>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</si>
  <si>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</si>
  <si>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</si>
  <si>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</si>
  <si>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</si>
  <si>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</si>
  <si>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</si>
  <si>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</si>
  <si>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</si>
  <si>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</si>
  <si>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</si>
  <si>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</si>
  <si>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</si>
  <si>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</si>
  <si>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</si>
  <si>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</si>
  <si>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</si>
  <si>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</si>
  <si>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</si>
  <si>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</si>
  <si>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</si>
  <si>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</si>
  <si>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</si>
  <si>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</si>
  <si>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</si>
  <si>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</si>
  <si>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</si>
  <si>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</si>
  <si>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</si>
  <si>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</si>
  <si>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</si>
  <si>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</si>
  <si>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</si>
  <si>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</si>
  <si>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</si>
  <si>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</si>
  <si>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</si>
  <si>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</si>
  <si>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</si>
  <si>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</si>
  <si>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</si>
  <si>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</si>
  <si>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</si>
  <si>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</si>
  <si>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</si>
  <si>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</si>
  <si>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</si>
  <si>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</si>
  <si>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</si>
  <si>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</si>
  <si>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</si>
  <si>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</si>
  <si>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</si>
  <si>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</si>
  <si>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</si>
  <si>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</si>
  <si>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</si>
  <si>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</si>
  <si>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</si>
  <si>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</si>
  <si>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</si>
  <si>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</si>
  <si>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</si>
  <si>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</si>
  <si>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</si>
  <si>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</si>
  <si>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</si>
  <si>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</si>
  <si>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</si>
  <si>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</si>
  <si>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</si>
  <si>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</si>
  <si>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</si>
  <si>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</si>
  <si>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</si>
  <si>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</si>
  <si>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</si>
  <si>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</si>
  <si>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</si>
  <si>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</si>
  <si>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</si>
  <si>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</si>
  <si>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</si>
  <si>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</si>
  <si>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</si>
  <si>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</si>
  <si>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</si>
  <si>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</si>
  <si>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</si>
  <si>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</si>
  <si>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</si>
  <si>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</si>
  <si>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</si>
  <si>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</si>
  <si>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</si>
  <si>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</si>
  <si>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</si>
  <si>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</si>
  <si>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</si>
  <si>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</si>
  <si>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</si>
  <si>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</si>
  <si>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</si>
  <si>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</si>
  <si>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</si>
  <si>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</si>
  <si>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</si>
  <si>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</si>
  <si>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</si>
  <si>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</si>
  <si>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</si>
  <si>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</si>
  <si>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</si>
  <si>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</si>
  <si>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</si>
  <si>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</si>
  <si>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</si>
  <si>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</si>
  <si>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</si>
  <si>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</si>
  <si>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</si>
  <si>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</si>
  <si>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</si>
  <si>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</si>
  <si>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</si>
  <si>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</si>
  <si>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</si>
  <si>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</si>
  <si>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</si>
  <si>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</si>
  <si>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</si>
  <si>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</si>
  <si>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</si>
  <si>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</si>
  <si>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</si>
  <si>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</si>
  <si>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</si>
  <si>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</si>
  <si>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</si>
  <si>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</si>
  <si>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</si>
  <si>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</si>
  <si>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</si>
  <si>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</si>
  <si>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</si>
  <si>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</si>
  <si>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</si>
  <si>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</si>
  <si>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</si>
  <si>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</si>
  <si>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</si>
  <si>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</si>
  <si>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</si>
  <si>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</si>
  <si>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</si>
  <si>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</si>
  <si>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</si>
  <si>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</si>
  <si>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</si>
  <si>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</si>
  <si>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</si>
  <si>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</si>
  <si>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</si>
  <si>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</si>
  <si>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</si>
  <si>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</si>
  <si>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</si>
  <si>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</si>
  <si>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</si>
  <si>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</si>
  <si>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</si>
  <si>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</si>
  <si>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</si>
  <si>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</si>
  <si>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</si>
  <si>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</si>
  <si>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</si>
  <si>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</si>
  <si>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</si>
  <si>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</si>
  <si>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</si>
  <si>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</si>
  <si>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</si>
  <si>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</si>
  <si>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</si>
  <si>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</si>
  <si>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</si>
  <si>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</si>
  <si>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</si>
  <si>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</si>
  <si>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</si>
  <si>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</si>
  <si>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</si>
  <si>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</si>
  <si>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</si>
  <si>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</si>
  <si>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</si>
  <si>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</si>
  <si>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</si>
  <si>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</si>
  <si>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</si>
  <si>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</si>
  <si>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</si>
  <si>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</si>
  <si>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</si>
  <si>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</si>
  <si>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</si>
  <si>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</si>
  <si>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</si>
  <si>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</si>
  <si>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</si>
  <si>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</si>
  <si>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</si>
  <si>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</si>
  <si>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</si>
  <si>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</si>
  <si>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</si>
  <si>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</si>
  <si>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</si>
  <si>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</si>
  <si>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</si>
  <si>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</si>
  <si>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</si>
  <si>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</si>
  <si>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</si>
  <si>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</si>
  <si>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</si>
  <si>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</si>
  <si>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</si>
  <si>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</si>
  <si>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</si>
  <si>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</si>
  <si>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</si>
  <si>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</si>
  <si>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</si>
  <si>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</si>
  <si>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</si>
  <si>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</si>
  <si>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</si>
  <si>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</si>
  <si>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</si>
  <si>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</si>
  <si>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</si>
  <si>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</si>
  <si>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</si>
  <si>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</si>
  <si>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</si>
  <si>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</si>
  <si>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</si>
  <si>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</si>
  <si>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</si>
  <si>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</si>
  <si>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</si>
  <si>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</si>
  <si>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</si>
  <si>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</si>
  <si>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</si>
  <si>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</si>
  <si>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</si>
  <si>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</si>
  <si>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</si>
  <si>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</si>
  <si>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</si>
  <si>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</si>
  <si>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</si>
  <si>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</si>
  <si>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</si>
  <si>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</si>
  <si>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</si>
  <si>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</si>
  <si>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</si>
  <si>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</si>
  <si>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</si>
  <si>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</si>
  <si>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</si>
  <si>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</si>
  <si>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</si>
  <si>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</si>
  <si>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</si>
  <si>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</si>
  <si>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</si>
  <si>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</si>
  <si>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</si>
  <si>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</si>
  <si>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</si>
  <si>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</si>
  <si>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</si>
  <si>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</si>
  <si>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</si>
  <si>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</si>
  <si>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</si>
  <si>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</si>
  <si>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</si>
  <si>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</si>
  <si>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</si>
  <si>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</si>
  <si>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</si>
  <si>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</si>
  <si>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</si>
  <si>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</si>
  <si>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</si>
  <si>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</si>
  <si>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</si>
  <si>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</si>
  <si>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</si>
  <si>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</si>
  <si>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</si>
  <si>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</si>
  <si>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</si>
  <si>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</si>
  <si>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</si>
  <si>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</si>
  <si>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</si>
  <si>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</si>
  <si>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</si>
  <si>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</si>
  <si>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</si>
  <si>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</si>
  <si>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</si>
  <si>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</si>
  <si>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</si>
  <si>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</si>
  <si>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</si>
  <si>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</si>
  <si>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</si>
  <si>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</si>
  <si>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</si>
  <si>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</si>
  <si>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</si>
  <si>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</si>
  <si>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</si>
  <si>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</si>
  <si>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</si>
  <si>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</si>
  <si>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</si>
  <si>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</si>
  <si>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</si>
  <si>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</si>
  <si>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</si>
  <si>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</si>
  <si>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</si>
  <si>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</si>
  <si>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</si>
  <si>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</si>
  <si>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</si>
  <si>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</si>
  <si>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</si>
  <si>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</si>
  <si>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</si>
  <si>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</si>
  <si>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</si>
  <si>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</si>
  <si>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</si>
  <si>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</si>
  <si>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</si>
  <si>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</si>
  <si>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</si>
  <si>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</si>
  <si>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</si>
  <si>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</si>
  <si>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</si>
  <si>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</si>
  <si>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</si>
  <si>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</si>
  <si>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</si>
  <si>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</si>
  <si>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</si>
  <si>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</si>
  <si>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</si>
  <si>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</si>
  <si>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</si>
  <si>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</si>
  <si>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</si>
  <si>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</si>
  <si>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</si>
  <si>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</si>
  <si>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</si>
  <si>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</si>
  <si>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</si>
  <si>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</si>
  <si>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</si>
  <si>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</si>
  <si>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</si>
  <si>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</si>
  <si>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</si>
  <si>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</si>
  <si>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</si>
  <si>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</si>
  <si>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</si>
  <si>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</si>
  <si>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</si>
  <si>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</si>
  <si>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</si>
  <si>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</si>
  <si>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</si>
  <si>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</si>
  <si>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</si>
  <si>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</si>
  <si>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</si>
  <si>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</si>
  <si>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</si>
  <si>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</si>
  <si>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</si>
  <si>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</si>
  <si>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</si>
  <si>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</si>
  <si>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</si>
  <si>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</si>
  <si>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</si>
  <si>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</si>
  <si>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</si>
  <si>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</si>
  <si>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</si>
  <si>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</si>
  <si>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</si>
  <si>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</si>
  <si>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</si>
  <si>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</si>
  <si>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</si>
  <si>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</si>
  <si>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</si>
  <si>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</si>
  <si>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</si>
  <si>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</si>
  <si>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</si>
  <si>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</si>
  <si>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</si>
  <si>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</si>
  <si>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</si>
  <si>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</si>
  <si>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</si>
  <si>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</si>
  <si>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</si>
  <si>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</si>
  <si>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</si>
  <si>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</si>
  <si>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</si>
  <si>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</si>
  <si>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</si>
  <si>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</si>
  <si>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</si>
  <si>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</si>
  <si>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</si>
  <si>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</si>
  <si>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</si>
  <si>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</si>
  <si>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</si>
  <si>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</si>
  <si>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</si>
  <si>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</si>
  <si>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</si>
  <si>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</si>
  <si>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</si>
  <si>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</si>
  <si>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</si>
  <si>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</si>
  <si>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</si>
  <si>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</si>
  <si>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</si>
  <si>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</si>
  <si>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</si>
  <si>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</si>
  <si>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</si>
  <si>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</si>
  <si>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</si>
  <si>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</si>
  <si>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</si>
  <si>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</si>
  <si>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</si>
  <si>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</si>
  <si>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</si>
  <si>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</si>
  <si>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</si>
  <si>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</si>
  <si>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</si>
  <si>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</si>
  <si>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</si>
  <si>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</si>
  <si>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</si>
  <si>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</si>
  <si>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</si>
  <si>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</si>
  <si>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</si>
  <si>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</si>
  <si>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</si>
  <si>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</si>
  <si>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</si>
  <si>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</si>
  <si>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</si>
  <si>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</si>
  <si>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</si>
  <si>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</si>
  <si>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</si>
  <si>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</si>
  <si>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</si>
  <si>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</si>
  <si>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</si>
  <si>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</si>
  <si>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</si>
  <si>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</si>
  <si>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</si>
  <si>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</si>
  <si>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</si>
  <si>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</si>
  <si>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</si>
  <si>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</si>
  <si>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</si>
  <si>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</si>
  <si>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</si>
  <si>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</si>
  <si>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</si>
  <si>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</si>
  <si>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</si>
  <si>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</si>
  <si>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</si>
  <si>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</si>
  <si>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</si>
  <si>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</si>
  <si>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</si>
  <si>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</si>
  <si>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</si>
  <si>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</si>
  <si>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</si>
  <si>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</si>
  <si>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</si>
  <si>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</si>
  <si>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</si>
  <si>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</si>
  <si>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</si>
  <si>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</si>
  <si>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</si>
  <si>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</si>
  <si>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</si>
  <si>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</si>
  <si>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</si>
  <si>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</si>
  <si>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</si>
  <si>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</si>
  <si>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</si>
  <si>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</si>
  <si>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</si>
  <si>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</si>
  <si>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</si>
  <si>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</si>
  <si>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</si>
  <si>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</si>
  <si>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</si>
  <si>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</si>
  <si>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</si>
  <si>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</si>
  <si>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</si>
  <si>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</si>
  <si>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</si>
  <si>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</si>
  <si>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</si>
  <si>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</si>
  <si>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</si>
  <si>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</si>
  <si>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</si>
  <si>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</si>
  <si>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</si>
  <si>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</si>
  <si>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</si>
  <si>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</si>
  <si>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</si>
  <si>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</si>
  <si>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</si>
  <si>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</si>
  <si>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</si>
  <si>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</si>
  <si>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</si>
  <si>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</si>
  <si>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</si>
  <si>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</si>
  <si>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</si>
  <si>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</si>
  <si>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</si>
  <si>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</si>
  <si>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</si>
  <si>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</si>
  <si>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</si>
  <si>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</si>
  <si>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</si>
  <si>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</si>
  <si>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</si>
  <si>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</si>
  <si>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</si>
  <si>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</si>
  <si>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</si>
  <si>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</si>
  <si>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</si>
  <si>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</si>
  <si>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</si>
  <si>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</si>
  <si>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</si>
  <si>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</si>
  <si>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</si>
  <si>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</si>
  <si>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</si>
  <si>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</si>
  <si>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</si>
  <si>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</si>
  <si>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</si>
  <si>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</si>
  <si>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</si>
  <si>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</si>
  <si>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</si>
  <si>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</si>
  <si>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</si>
  <si>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</si>
  <si>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</si>
  <si>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</si>
  <si>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</si>
  <si>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</si>
  <si>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</si>
  <si>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</si>
  <si>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</si>
  <si>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</si>
  <si>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</si>
  <si>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</si>
  <si>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</si>
  <si>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</si>
  <si>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</si>
  <si>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</si>
  <si>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</si>
  <si>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</si>
  <si>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</si>
  <si>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</si>
  <si>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</si>
  <si>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</si>
  <si>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</si>
  <si>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</si>
  <si>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</si>
  <si>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</si>
  <si>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</si>
  <si>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</si>
  <si>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</si>
  <si>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</si>
  <si>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</si>
  <si>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</si>
  <si>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</si>
  <si>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</si>
  <si>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</si>
  <si>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</si>
  <si>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</si>
  <si>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</si>
  <si>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</si>
  <si>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</si>
  <si>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</si>
  <si>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</si>
  <si>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</si>
  <si>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</si>
  <si>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</si>
  <si>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</si>
  <si>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</si>
  <si>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</si>
  <si>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</si>
  <si>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</si>
  <si>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</si>
  <si>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</si>
  <si>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</si>
  <si>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</si>
  <si>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</si>
  <si>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</si>
  <si>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</si>
  <si>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</si>
  <si>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</si>
  <si>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</si>
  <si>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</si>
  <si>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</si>
  <si>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</si>
  <si>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</si>
  <si>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</si>
  <si>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</si>
  <si>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</si>
  <si>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</si>
  <si>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</si>
  <si>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</si>
  <si>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</si>
  <si>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</si>
  <si>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</si>
  <si>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</si>
  <si>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</si>
  <si>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</si>
  <si>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</si>
  <si>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</si>
  <si>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</si>
  <si>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</si>
  <si>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</si>
  <si>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</si>
  <si>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</si>
  <si>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</si>
  <si>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</si>
  <si>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</si>
  <si>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</si>
  <si>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</si>
  <si>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</si>
  <si>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</si>
  <si>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</si>
  <si>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</si>
  <si>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</si>
  <si>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</si>
  <si>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</si>
  <si>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</si>
  <si>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</si>
  <si>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</si>
  <si>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</si>
  <si>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</si>
  <si>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</si>
  <si>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</si>
  <si>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</si>
  <si>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</si>
  <si>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</si>
  <si>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</si>
  <si>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</si>
  <si>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</si>
  <si>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</si>
  <si>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</si>
  <si>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</si>
  <si>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</si>
  <si>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</si>
  <si>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</si>
  <si>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</si>
  <si>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</si>
  <si>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</si>
  <si>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</si>
  <si>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</si>
  <si>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</si>
  <si>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</si>
  <si>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</si>
  <si>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</si>
  <si>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</si>
  <si>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</si>
  <si>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</si>
  <si>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</si>
  <si>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</si>
  <si>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</si>
  <si>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</si>
  <si>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</si>
  <si>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</si>
  <si>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</si>
  <si>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</si>
  <si>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</si>
  <si>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</si>
  <si>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</si>
  <si>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</si>
  <si>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</si>
  <si>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</si>
  <si>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</si>
  <si>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</si>
  <si>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</si>
  <si>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</si>
  <si>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</si>
  <si>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</si>
  <si>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</si>
  <si>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</si>
  <si>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</si>
  <si>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</si>
  <si>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</si>
  <si>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</si>
  <si>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</si>
  <si>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</si>
  <si>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</si>
  <si>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</si>
  <si>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</si>
  <si>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</si>
  <si>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</si>
  <si>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</si>
  <si>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</si>
  <si>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</si>
  <si>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</si>
  <si>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</si>
  <si>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</si>
  <si>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</si>
  <si>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</si>
  <si>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</si>
  <si>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</si>
  <si>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</si>
  <si>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</si>
  <si>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</si>
  <si>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</si>
  <si>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</si>
  <si>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</si>
  <si>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</si>
  <si>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</si>
  <si>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</si>
  <si>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</si>
  <si>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</si>
  <si>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</si>
  <si>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</si>
  <si>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</si>
  <si>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</si>
  <si>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</si>
  <si>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</si>
  <si>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</si>
  <si>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</si>
  <si>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</si>
  <si>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</si>
  <si>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</si>
  <si>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</si>
  <si>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</si>
  <si>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</si>
  <si>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</si>
  <si>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</si>
  <si>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</si>
  <si>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</si>
  <si>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</si>
  <si>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</si>
  <si>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</si>
  <si>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</si>
  <si>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</si>
  <si>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</si>
  <si>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</si>
  <si>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</si>
  <si>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</si>
  <si>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</si>
  <si>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</si>
  <si>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</si>
  <si>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</si>
  <si>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</si>
  <si>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</si>
  <si>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</si>
  <si>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</si>
  <si>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</si>
  <si>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</si>
  <si>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</si>
  <si>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</si>
  <si>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</si>
  <si>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</si>
  <si>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</si>
  <si>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</si>
  <si>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</si>
  <si>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</si>
  <si>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</si>
  <si>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</si>
  <si>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</si>
  <si>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</si>
  <si>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</si>
  <si>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</si>
  <si>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</si>
  <si>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</si>
  <si>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</si>
  <si>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</si>
  <si>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</si>
  <si>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</si>
  <si>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</si>
  <si>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</si>
  <si>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</si>
  <si>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</si>
  <si>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</si>
  <si>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</si>
  <si>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</si>
  <si>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</si>
  <si>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</si>
  <si>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</si>
  <si>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</si>
  <si>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</si>
  <si>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</si>
  <si>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</si>
  <si>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</si>
  <si>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</si>
  <si>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</si>
  <si>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</si>
  <si>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</si>
  <si>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</si>
  <si>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</si>
  <si>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</si>
  <si>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</si>
  <si>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</si>
  <si>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</si>
  <si>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</si>
  <si>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</si>
  <si>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</si>
  <si>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</si>
  <si>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</si>
  <si>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</si>
  <si>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</si>
  <si>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</si>
  <si>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</si>
  <si>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</si>
  <si>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</si>
  <si>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</si>
  <si>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</si>
  <si>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</si>
  <si>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</si>
  <si>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</si>
  <si>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</si>
  <si>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</si>
  <si>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</si>
  <si>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</si>
  <si>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</si>
  <si>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</si>
  <si>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</si>
  <si>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</si>
  <si>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</si>
  <si>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</si>
  <si>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</si>
  <si>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</si>
  <si>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</si>
  <si>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</si>
  <si>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</si>
  <si>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</si>
  <si>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</si>
  <si>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</si>
  <si>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</si>
  <si>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</si>
  <si>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</si>
  <si>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</si>
  <si>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</si>
  <si>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</si>
  <si>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</si>
  <si>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</si>
  <si>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</si>
  <si>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</si>
  <si>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</si>
  <si>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</si>
  <si>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</si>
  <si>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</si>
  <si>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</si>
  <si>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</si>
  <si>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</si>
  <si>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</si>
  <si>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</si>
  <si>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</si>
  <si>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</si>
  <si>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</si>
  <si>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</si>
  <si>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</si>
  <si>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</si>
  <si>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</si>
  <si>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</si>
  <si>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</si>
  <si>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</si>
  <si>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</si>
  <si>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</si>
  <si>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</si>
  <si>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</si>
  <si>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</si>
  <si>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</si>
  <si>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</si>
  <si>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</si>
  <si>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</si>
  <si>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</si>
  <si>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</si>
  <si>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</si>
  <si>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</si>
  <si>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</si>
  <si>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</si>
  <si>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</si>
  <si>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</si>
  <si>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</si>
  <si>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</si>
  <si>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</si>
  <si>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</si>
  <si>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</si>
  <si>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</si>
  <si>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</si>
  <si>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</si>
  <si>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</si>
  <si>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</si>
  <si>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</si>
  <si>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</si>
  <si>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</si>
  <si>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</si>
  <si>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</si>
  <si>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</si>
  <si>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</si>
  <si>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</si>
  <si>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</si>
  <si>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</si>
  <si>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</si>
  <si>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</si>
  <si>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</si>
  <si>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</si>
  <si>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</si>
  <si>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</si>
  <si>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</si>
  <si>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</si>
  <si>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</si>
  <si>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</si>
  <si>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</si>
  <si>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</si>
  <si>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</si>
  <si>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</si>
  <si>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</si>
  <si>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</si>
  <si>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</si>
  <si>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</si>
  <si>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</si>
  <si>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</si>
  <si>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</si>
  <si>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</si>
  <si>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</si>
  <si>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</si>
  <si>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</si>
  <si>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</si>
  <si>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</si>
  <si>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</si>
  <si>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</si>
  <si>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</si>
  <si>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</si>
  <si>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</si>
  <si>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</si>
  <si>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</si>
  <si>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</si>
  <si>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</si>
  <si>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</si>
  <si>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</si>
  <si>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</si>
  <si>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</si>
  <si>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</si>
  <si>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</si>
  <si>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</si>
  <si>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</si>
  <si>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</si>
  <si>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</si>
  <si>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</si>
  <si>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</si>
  <si>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</si>
  <si>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</si>
  <si>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</si>
  <si>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</si>
  <si>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</si>
  <si>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</si>
  <si>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</si>
  <si>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</si>
  <si>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</si>
  <si>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</si>
  <si>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</si>
  <si>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</si>
  <si>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</si>
  <si>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</si>
  <si>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</si>
  <si>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</si>
  <si>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</si>
  <si>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</si>
  <si>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</si>
  <si>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</si>
  <si>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</si>
  <si>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</si>
  <si>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</si>
  <si>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</si>
  <si>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</si>
  <si>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</si>
  <si>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</si>
  <si>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</si>
  <si>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</si>
  <si>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</si>
  <si>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</si>
  <si>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</si>
  <si>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</si>
  <si>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</si>
  <si>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</si>
  <si>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</si>
  <si>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</si>
  <si>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</si>
  <si>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</si>
  <si>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</si>
  <si>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</si>
  <si>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</si>
  <si>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</si>
  <si>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</si>
  <si>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</si>
  <si>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</si>
  <si>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</si>
  <si>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</si>
  <si>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</si>
  <si>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</si>
  <si>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</si>
  <si>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</si>
  <si>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</si>
  <si>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</si>
  <si>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</si>
  <si>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</si>
  <si>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</si>
  <si>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</si>
  <si>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</si>
  <si>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</si>
  <si>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</si>
  <si>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</si>
  <si>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</si>
  <si>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</si>
  <si>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</si>
  <si>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</si>
  <si>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</si>
  <si>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</si>
  <si>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</si>
  <si>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</si>
  <si>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</si>
  <si>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</si>
  <si>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</si>
  <si>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</si>
  <si>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</si>
  <si>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</si>
  <si>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</si>
  <si>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</si>
  <si>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</si>
  <si>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</si>
  <si>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</si>
  <si>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</si>
  <si>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</si>
  <si>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</si>
  <si>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</si>
  <si>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</si>
  <si>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</si>
  <si>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</si>
  <si>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</si>
  <si>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</si>
  <si>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</si>
  <si>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</si>
  <si>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</si>
  <si>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</si>
  <si>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</si>
  <si>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</si>
  <si>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</si>
  <si>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</si>
  <si>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</si>
  <si>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</si>
  <si>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</si>
  <si>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</si>
  <si>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</si>
  <si>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</si>
  <si>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</si>
  <si>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</si>
  <si>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</si>
  <si>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</si>
  <si>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</si>
  <si>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</si>
  <si>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</si>
  <si>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</si>
  <si>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</si>
  <si>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</si>
  <si>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</si>
  <si>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</si>
  <si>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</si>
  <si>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</si>
  <si>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</si>
  <si>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</si>
  <si>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</si>
  <si>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</si>
  <si>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</si>
  <si>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</si>
  <si>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</si>
  <si>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</si>
  <si>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</si>
  <si>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</si>
  <si>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</si>
  <si>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</si>
  <si>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</si>
  <si>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</si>
  <si>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</si>
  <si>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</si>
  <si>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</si>
  <si>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</si>
  <si>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</si>
  <si>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</si>
  <si>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</si>
  <si>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</si>
  <si>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</si>
  <si>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</si>
  <si>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</si>
  <si>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</si>
  <si>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</si>
  <si>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</si>
  <si>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</si>
  <si>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</si>
  <si>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</si>
  <si>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</si>
  <si>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</si>
  <si>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</si>
  <si>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</si>
  <si>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</si>
  <si>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</si>
  <si>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</si>
  <si>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</si>
  <si>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</si>
  <si>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</si>
  <si>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</si>
  <si>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</si>
  <si>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</si>
  <si>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</si>
  <si>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</si>
  <si>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</si>
  <si>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</si>
  <si>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</si>
  <si>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</si>
  <si>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</si>
  <si>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</si>
  <si>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</si>
  <si>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</si>
  <si>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</si>
  <si>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</si>
  <si>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</si>
  <si>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</si>
  <si>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</si>
  <si>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</si>
  <si>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</si>
  <si>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</si>
  <si>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</si>
  <si>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</si>
  <si>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</si>
  <si>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</si>
  <si>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</si>
  <si>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</si>
  <si>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</si>
  <si>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</si>
  <si>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</si>
  <si>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</si>
  <si>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</si>
  <si>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</si>
  <si>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</si>
  <si>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</si>
  <si>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</si>
  <si>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</si>
  <si>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</si>
  <si>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</si>
  <si>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</si>
  <si>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</si>
  <si>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</si>
  <si>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</si>
  <si>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</si>
  <si>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</si>
  <si>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</si>
  <si>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</si>
  <si>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</si>
  <si>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</si>
  <si>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</si>
  <si>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</si>
  <si>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</si>
  <si>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</si>
  <si>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</si>
  <si>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</si>
  <si>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</si>
  <si>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</si>
  <si>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</si>
  <si>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</si>
  <si>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</si>
  <si>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</si>
  <si>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</si>
  <si>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</si>
  <si>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</si>
  <si>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</si>
  <si>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</si>
  <si>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</si>
  <si>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</si>
  <si>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</si>
  <si>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</si>
  <si>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</si>
  <si>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</si>
  <si>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</si>
  <si>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</si>
  <si>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</si>
  <si>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</si>
  <si>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</si>
  <si>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</si>
  <si>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</si>
  <si>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</si>
  <si>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</si>
  <si>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</si>
  <si>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</si>
  <si>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</si>
  <si>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</si>
  <si>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</si>
  <si>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</si>
  <si>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</si>
  <si>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</si>
  <si>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</si>
  <si>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</si>
  <si>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</si>
  <si>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</si>
  <si>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</si>
  <si>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</si>
  <si>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</si>
  <si>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</si>
  <si>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</si>
  <si>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</si>
  <si>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</si>
  <si>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</si>
  <si>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</si>
  <si>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</si>
  <si>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</si>
  <si>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</si>
  <si>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</si>
  <si>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</si>
  <si>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</si>
  <si>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</si>
  <si>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</si>
  <si>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</si>
  <si>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</si>
  <si>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</si>
  <si>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</si>
  <si>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</si>
  <si>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</si>
  <si>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</si>
  <si>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</si>
  <si>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</si>
  <si>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</si>
  <si>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</si>
  <si>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</si>
  <si>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</si>
  <si>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</si>
  <si>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</si>
  <si>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</si>
  <si>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</si>
  <si>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</si>
  <si>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</si>
  <si>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</si>
  <si>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</si>
  <si>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</si>
  <si>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</si>
  <si>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</si>
  <si>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</si>
  <si>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</si>
  <si>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</si>
  <si>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</si>
  <si>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</si>
  <si>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</si>
  <si>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</si>
  <si>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</si>
  <si>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</si>
  <si>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</si>
  <si>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</si>
  <si>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</si>
  <si>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</si>
  <si>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</si>
  <si>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</si>
  <si>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</si>
  <si>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</si>
  <si>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</si>
  <si>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</si>
  <si>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</si>
  <si>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</si>
  <si>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</si>
  <si>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</si>
  <si>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</si>
  <si>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</si>
  <si>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</si>
  <si>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</si>
  <si>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</si>
  <si>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</si>
  <si>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</si>
  <si>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</si>
  <si>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</si>
  <si>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</si>
  <si>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</si>
  <si>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</si>
  <si>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</si>
  <si>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</si>
  <si>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</si>
  <si>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</si>
  <si>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</si>
  <si>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</si>
  <si>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</si>
  <si>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</si>
  <si>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</si>
  <si>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</si>
  <si>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</si>
  <si>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</si>
  <si>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</si>
  <si>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</si>
  <si>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</si>
  <si>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</si>
  <si>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</si>
  <si>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</si>
  <si>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</si>
  <si>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</si>
  <si>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</si>
  <si>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</si>
  <si>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</si>
  <si>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</si>
  <si>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</si>
  <si>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</si>
  <si>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</si>
  <si>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</si>
  <si>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</si>
  <si>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</si>
  <si>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</si>
  <si>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</si>
  <si>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</si>
  <si>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</si>
  <si>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</si>
  <si>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</si>
  <si>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</si>
  <si>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</si>
  <si>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</si>
  <si>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</si>
  <si>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</si>
  <si>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</si>
  <si>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</si>
  <si>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</si>
  <si>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</si>
  <si>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</si>
  <si>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</si>
  <si>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</si>
  <si>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</si>
  <si>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</si>
  <si>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</si>
  <si>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</si>
  <si>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</si>
  <si>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</si>
  <si>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</si>
  <si>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</si>
  <si>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</si>
  <si>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</si>
  <si>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</si>
  <si>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</si>
  <si>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</si>
  <si>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</si>
  <si>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</si>
  <si>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</si>
  <si>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</si>
  <si>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</si>
  <si>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</si>
  <si>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</si>
  <si>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</si>
  <si>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</si>
  <si>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</si>
  <si>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</si>
  <si>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</si>
  <si>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</si>
  <si>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</si>
  <si>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</si>
  <si>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</si>
  <si>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</si>
  <si>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</si>
  <si>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</si>
  <si>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</si>
  <si>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</si>
  <si>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</si>
  <si>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</si>
  <si>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</si>
  <si>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</si>
  <si>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</si>
  <si>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</si>
  <si>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</si>
  <si>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</si>
  <si>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</si>
  <si>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</si>
  <si>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</si>
  <si>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</si>
  <si>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</si>
  <si>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</si>
  <si>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</si>
  <si>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</si>
  <si>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</si>
  <si>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</si>
  <si>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</si>
  <si>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</si>
  <si>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</si>
  <si>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</si>
  <si>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</si>
  <si>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</si>
  <si>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</si>
  <si>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</si>
  <si>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</si>
  <si>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</si>
  <si>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</si>
  <si>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</si>
  <si>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</si>
  <si>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</si>
  <si>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</si>
  <si>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</si>
  <si>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</si>
  <si>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</si>
  <si>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</si>
  <si>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</si>
  <si>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</si>
  <si>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</si>
  <si>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</si>
  <si>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</si>
  <si>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</si>
  <si>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</si>
  <si>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</si>
  <si>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</si>
  <si>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</si>
  <si>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</si>
  <si>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</si>
  <si>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</si>
  <si>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</si>
  <si>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</si>
  <si>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</si>
  <si>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</si>
  <si>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</si>
  <si>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</si>
  <si>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</si>
  <si>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</si>
  <si>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</si>
  <si>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</si>
  <si>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</si>
  <si>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</si>
  <si>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</si>
  <si>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</si>
  <si>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</si>
  <si>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</si>
  <si>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</si>
  <si>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</si>
  <si>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</si>
  <si>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</si>
  <si>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</si>
  <si>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</si>
  <si>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</si>
  <si>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</si>
  <si>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</si>
  <si>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</si>
  <si>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</si>
  <si>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</si>
  <si>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</si>
  <si>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</si>
  <si>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</si>
  <si>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</si>
  <si>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</si>
  <si>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</si>
  <si>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</si>
  <si>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</si>
  <si>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</si>
  <si>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</si>
  <si>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</si>
  <si>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</si>
  <si>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</si>
  <si>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</si>
  <si>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</si>
  <si>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</si>
  <si>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</si>
  <si>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</si>
  <si>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</si>
  <si>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</si>
  <si>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</si>
  <si>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</si>
  <si>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</si>
  <si>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</si>
  <si>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</si>
  <si>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</si>
  <si>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</si>
  <si>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</si>
  <si>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</si>
  <si>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</si>
  <si>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</si>
  <si>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</si>
  <si>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</si>
  <si>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</si>
  <si>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</si>
  <si>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</si>
  <si>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</si>
  <si>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</si>
  <si>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</si>
  <si>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</si>
  <si>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</si>
  <si>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</si>
  <si>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</si>
  <si>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</si>
  <si>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</si>
  <si>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</si>
  <si>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</si>
  <si>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</si>
  <si>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</si>
  <si>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</si>
  <si>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</si>
  <si>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</si>
  <si>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</si>
  <si>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</si>
  <si>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</si>
  <si>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</si>
  <si>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</si>
  <si>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</si>
  <si>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</si>
  <si>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</si>
  <si>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</si>
  <si>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</si>
  <si>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</si>
  <si>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</si>
  <si>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</si>
  <si>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</si>
  <si>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</si>
  <si>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</si>
  <si>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</si>
  <si>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</si>
  <si>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</si>
  <si>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</si>
  <si>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</si>
  <si>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</si>
  <si>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</si>
  <si>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</si>
  <si>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</si>
  <si>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</si>
  <si>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</si>
  <si>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</si>
  <si>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</si>
  <si>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</si>
  <si>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</si>
  <si>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</si>
  <si>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</si>
  <si>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</si>
  <si>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</si>
  <si>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</si>
  <si>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</si>
  <si>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</si>
  <si>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</si>
  <si>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</si>
  <si>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</si>
  <si>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</si>
  <si>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</si>
  <si>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</si>
  <si>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</si>
  <si>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</si>
  <si>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</si>
  <si>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</si>
  <si>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</si>
  <si>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</si>
  <si>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</si>
  <si>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</si>
  <si>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</si>
  <si>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</si>
  <si>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</si>
  <si>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</si>
  <si>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</si>
  <si>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</si>
  <si>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</si>
  <si>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</si>
  <si>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</si>
  <si>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</si>
  <si>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</si>
  <si>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</si>
  <si>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</si>
  <si>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</si>
  <si>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</si>
  <si>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</si>
  <si>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</si>
  <si>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</si>
  <si>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</si>
  <si>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</si>
  <si>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</si>
  <si>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</si>
  <si>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</si>
  <si>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</si>
  <si>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</si>
  <si>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</si>
  <si>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</si>
  <si>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</si>
  <si>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</si>
  <si>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</si>
  <si>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</si>
  <si>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</si>
  <si>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</si>
  <si>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</si>
  <si>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</si>
  <si>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</si>
  <si>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</si>
  <si>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</si>
  <si>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</si>
  <si>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</si>
  <si>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</si>
  <si>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</si>
  <si>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</si>
  <si>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</si>
  <si>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</si>
  <si>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</si>
  <si>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</si>
  <si>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</si>
  <si>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</si>
  <si>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</si>
  <si>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</si>
  <si>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</si>
  <si>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</si>
  <si>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</si>
  <si>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</si>
  <si>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</si>
  <si>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</si>
  <si>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</si>
  <si>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</si>
  <si>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</si>
  <si>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</si>
  <si>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</si>
  <si>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</si>
  <si>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</si>
  <si>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</si>
  <si>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</si>
  <si>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</si>
  <si>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</si>
  <si>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</si>
  <si>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</si>
  <si>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</si>
  <si>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</si>
  <si>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</si>
  <si>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</si>
  <si>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</si>
  <si>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</si>
  <si>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</si>
  <si>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</si>
  <si>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</si>
  <si>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</si>
  <si>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</si>
  <si>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</si>
  <si>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</si>
  <si>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</si>
  <si>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</si>
  <si>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</si>
  <si>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</si>
  <si>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</si>
  <si>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</si>
  <si>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</si>
  <si>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</si>
  <si>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</si>
  <si>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</si>
  <si>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</si>
  <si>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</si>
  <si>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</si>
  <si>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</si>
  <si>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</si>
  <si>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</si>
  <si>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</si>
  <si>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</si>
  <si>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</si>
  <si>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</si>
  <si>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</si>
  <si>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</si>
  <si>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</si>
  <si>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</si>
  <si>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</si>
  <si>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</si>
  <si>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</si>
  <si>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</si>
  <si>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</si>
  <si>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</si>
  <si>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</si>
  <si>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</si>
  <si>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</si>
  <si>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</si>
  <si>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</si>
  <si>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</si>
  <si>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</si>
  <si>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</si>
  <si>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</si>
  <si>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</si>
  <si>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</si>
  <si>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</si>
  <si>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</si>
  <si>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</si>
  <si>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</si>
  <si>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</si>
  <si>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</si>
  <si>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</si>
  <si>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</si>
  <si>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</si>
  <si>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</si>
  <si>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</si>
  <si>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</si>
  <si>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</si>
  <si>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</si>
  <si>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</si>
  <si>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</si>
  <si>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</si>
  <si>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</si>
  <si>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</si>
  <si>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</si>
  <si>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</si>
  <si>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</si>
  <si>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</si>
  <si>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</si>
  <si>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</si>
  <si>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</si>
  <si>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</si>
  <si>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</si>
  <si>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</si>
  <si>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</si>
  <si>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</si>
  <si>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</si>
  <si>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</si>
  <si>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</si>
  <si>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</si>
  <si>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</si>
  <si>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</si>
  <si>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</si>
  <si>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</si>
  <si>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</si>
  <si>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</si>
  <si>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</si>
  <si>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</si>
  <si>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</si>
  <si>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</si>
  <si>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</si>
  <si>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</si>
  <si>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</si>
  <si>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</si>
  <si>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</si>
  <si>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</si>
  <si>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</si>
  <si>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</si>
  <si>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</si>
  <si>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</si>
  <si>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</si>
  <si>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</si>
  <si>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</si>
  <si>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</si>
  <si>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</si>
  <si>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</si>
  <si>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</si>
  <si>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</si>
  <si>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</si>
  <si>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</si>
  <si>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</si>
  <si>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</si>
  <si>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</si>
  <si>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</si>
  <si>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</si>
  <si>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</si>
  <si>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</si>
  <si>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</si>
  <si>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</si>
  <si>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</si>
  <si>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</si>
  <si>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</si>
  <si>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</si>
  <si>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</si>
  <si>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</si>
  <si>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</si>
  <si>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</si>
  <si>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</si>
  <si>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</si>
  <si>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</si>
  <si>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</si>
  <si>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</si>
  <si>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</si>
  <si>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</si>
  <si>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</si>
  <si>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</si>
  <si>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</si>
  <si>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</si>
  <si>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</si>
  <si>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</si>
  <si>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</si>
  <si>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</si>
  <si>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</si>
  <si>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</si>
  <si>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</si>
  <si>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</si>
  <si>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</si>
  <si>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</si>
  <si>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</si>
  <si>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</si>
  <si>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</si>
  <si>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</si>
  <si>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</si>
  <si>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</si>
  <si>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</si>
  <si>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</si>
  <si>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</si>
  <si>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</si>
  <si>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</si>
  <si>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</si>
  <si>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</si>
  <si>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</si>
  <si>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</si>
  <si>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</si>
  <si>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</si>
  <si>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</si>
  <si>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</si>
  <si>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</si>
  <si>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</si>
  <si>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</si>
  <si>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</si>
  <si>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</si>
  <si>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</si>
  <si>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</si>
  <si>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</si>
  <si>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</si>
  <si>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</si>
  <si>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</si>
  <si>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</si>
  <si>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</si>
  <si>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</si>
  <si>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</si>
  <si>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</si>
  <si>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</si>
  <si>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</si>
  <si>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</si>
  <si>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</si>
  <si>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</si>
  <si>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</si>
  <si>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</si>
  <si>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</si>
  <si>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</si>
  <si>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</si>
  <si>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</si>
  <si>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</si>
  <si>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</si>
  <si>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</si>
  <si>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</si>
  <si>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</si>
  <si>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</si>
  <si>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</si>
  <si>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</si>
  <si>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</si>
  <si>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</si>
  <si>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</si>
  <si>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</si>
  <si>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</si>
  <si>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</si>
  <si>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</si>
  <si>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</si>
  <si>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</si>
  <si>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</si>
  <si>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</si>
  <si>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</si>
  <si>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</si>
  <si>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</si>
  <si>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</si>
  <si>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</si>
  <si>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</si>
  <si>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</si>
  <si>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</si>
  <si>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</si>
  <si>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</si>
  <si>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</si>
  <si>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</si>
  <si>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</si>
  <si>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</si>
  <si>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</si>
  <si>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</si>
  <si>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</si>
  <si>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</si>
  <si>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</si>
  <si>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</si>
  <si>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</si>
  <si>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</si>
  <si>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</si>
  <si>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</si>
  <si>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</si>
  <si>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</si>
  <si>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</si>
  <si>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</si>
  <si>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</si>
  <si>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</si>
  <si>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</si>
  <si>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</si>
  <si>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</si>
  <si>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</si>
  <si>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</si>
  <si>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</si>
  <si>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</si>
  <si>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</si>
  <si>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</si>
  <si>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</si>
  <si>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</si>
  <si>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</si>
  <si>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</si>
  <si>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</si>
  <si>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</si>
  <si>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</si>
  <si>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</si>
  <si>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</si>
  <si>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</si>
  <si>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</si>
  <si>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</si>
  <si>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</si>
  <si>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</si>
  <si>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</si>
  <si>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</si>
  <si>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</si>
  <si>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</si>
  <si>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</si>
  <si>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</si>
  <si>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</si>
  <si>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</si>
  <si>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</si>
  <si>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</si>
  <si>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</si>
  <si>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</si>
  <si>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</si>
  <si>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</si>
  <si>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</si>
  <si>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</si>
  <si>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</si>
  <si>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</si>
  <si>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</si>
  <si>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</si>
  <si>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</si>
  <si>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</si>
  <si>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</si>
  <si>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</si>
  <si>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</si>
  <si>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</si>
  <si>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</si>
  <si>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</si>
  <si>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</si>
  <si>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</si>
  <si>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</si>
  <si>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</si>
  <si>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</si>
  <si>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</si>
  <si>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</si>
  <si>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</si>
  <si>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</si>
  <si>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</si>
  <si>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</si>
  <si>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</si>
  <si>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</si>
  <si>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</si>
  <si>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</si>
  <si>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</si>
  <si>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</si>
  <si>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</si>
  <si>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</si>
  <si>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</si>
  <si>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</si>
  <si>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</si>
  <si>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</si>
  <si>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</si>
  <si>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</si>
  <si>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</si>
  <si>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</si>
  <si>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</si>
  <si>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</si>
  <si>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</si>
  <si>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</si>
  <si>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</si>
  <si>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</si>
  <si>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</si>
  <si>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</si>
  <si>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</si>
  <si>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</si>
  <si>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</si>
  <si>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</si>
  <si>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</si>
  <si>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</si>
  <si>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</si>
  <si>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</si>
  <si>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</si>
  <si>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</si>
  <si>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</si>
  <si>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</si>
  <si>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</si>
  <si>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</si>
  <si>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</si>
  <si>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</si>
  <si>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</si>
  <si>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</si>
  <si>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</si>
  <si>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</si>
  <si>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</si>
  <si>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</si>
  <si>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</si>
  <si>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</si>
  <si>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</si>
  <si>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</si>
  <si>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</si>
  <si>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</si>
  <si>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</si>
  <si>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</si>
  <si>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</si>
  <si>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</si>
  <si>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</si>
  <si>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</si>
  <si>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</si>
  <si>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</si>
  <si>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</si>
  <si>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</si>
  <si>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</si>
  <si>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</si>
  <si>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</si>
  <si>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</si>
  <si>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</si>
  <si>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</si>
  <si>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</si>
  <si>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</si>
  <si>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</si>
  <si>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</si>
  <si>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</si>
  <si>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</si>
  <si>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</si>
  <si>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</si>
  <si>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</si>
  <si>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</si>
  <si>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</si>
  <si>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</si>
  <si>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</si>
  <si>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</si>
  <si>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</si>
  <si>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</si>
  <si>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</si>
  <si>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</si>
  <si>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</si>
  <si>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</si>
  <si>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</si>
  <si>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</si>
  <si>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</si>
  <si>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</si>
  <si>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</si>
  <si>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</si>
  <si>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</si>
  <si>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</si>
  <si>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</si>
  <si>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</si>
  <si>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</si>
  <si>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</si>
  <si>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</si>
  <si>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</si>
  <si>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</si>
  <si>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</si>
  <si>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</si>
  <si>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</si>
  <si>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</si>
  <si>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</si>
  <si>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</si>
  <si>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</si>
  <si>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</si>
  <si>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</si>
  <si>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</si>
  <si>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</si>
  <si>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</si>
  <si>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</si>
  <si>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</si>
  <si>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</si>
  <si>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</si>
  <si>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</si>
  <si>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</si>
  <si>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</si>
  <si>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</si>
  <si>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</si>
  <si>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</si>
  <si>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</si>
  <si>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</si>
  <si>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</si>
  <si>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</si>
  <si>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</si>
  <si>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</si>
  <si>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</si>
  <si>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</si>
  <si>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</si>
  <si>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</si>
  <si>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</si>
  <si>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</si>
  <si>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</si>
  <si>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</si>
  <si>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</si>
  <si>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</si>
  <si>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</si>
  <si>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</si>
  <si>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</si>
  <si>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</si>
  <si>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</si>
  <si>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</si>
  <si>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</si>
  <si>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</si>
  <si>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</si>
  <si>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</si>
  <si>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</si>
  <si>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</si>
  <si>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</si>
  <si>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</si>
  <si>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</si>
  <si>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</si>
  <si>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</si>
  <si>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</si>
  <si>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</si>
  <si>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</si>
  <si>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</si>
  <si>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</si>
  <si>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</si>
  <si>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</si>
  <si>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</si>
  <si>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</si>
  <si>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</si>
  <si>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</si>
  <si>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</si>
  <si>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</si>
  <si>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</si>
  <si>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</si>
  <si>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</si>
  <si>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</si>
  <si>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</si>
  <si>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</si>
  <si>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</si>
  <si>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</si>
  <si>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</si>
  <si>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</si>
  <si>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</si>
  <si>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</si>
  <si>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</si>
  <si>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</si>
  <si>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</si>
  <si>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</si>
  <si>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</si>
  <si>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</si>
  <si>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</si>
  <si>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</si>
  <si>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</si>
  <si>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</si>
  <si>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</si>
  <si>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</si>
  <si>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</si>
  <si>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</si>
  <si>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</si>
  <si>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</si>
  <si>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</si>
  <si>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</si>
  <si>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</si>
  <si>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</si>
  <si>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</si>
  <si>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</si>
  <si>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</si>
  <si>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</si>
  <si>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</si>
  <si>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</si>
  <si>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</si>
  <si>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</si>
  <si>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</si>
  <si>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</si>
  <si>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</si>
  <si>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</si>
  <si>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</si>
  <si>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</si>
  <si>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</si>
  <si>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</si>
  <si>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</si>
  <si>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</si>
  <si>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</si>
  <si>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</si>
  <si>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</si>
  <si>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</si>
  <si>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</si>
  <si>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</si>
  <si>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</si>
  <si>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</si>
  <si>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</si>
  <si>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</si>
  <si>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</si>
  <si>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</si>
  <si>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</si>
  <si>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</si>
  <si>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</si>
  <si>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</si>
  <si>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</si>
  <si>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</si>
  <si>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</si>
  <si>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</si>
  <si>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</si>
  <si>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</si>
  <si>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</si>
  <si>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</si>
  <si>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</si>
  <si>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</si>
  <si>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</si>
  <si>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</si>
  <si>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</si>
  <si>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</si>
  <si>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</si>
  <si>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</si>
  <si>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</si>
  <si>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</si>
  <si>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</si>
  <si>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</si>
  <si>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</si>
  <si>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</si>
  <si>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</si>
  <si>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</si>
  <si>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</si>
  <si>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</si>
  <si>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</si>
  <si>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</si>
  <si>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</si>
  <si>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</si>
  <si>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</si>
  <si>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</si>
  <si>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</si>
  <si>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</si>
  <si>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</si>
  <si>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</si>
  <si>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</si>
  <si>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</si>
  <si>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</si>
  <si>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</si>
  <si>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</si>
  <si>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</si>
  <si>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</si>
  <si>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</si>
  <si>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</si>
  <si>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</si>
  <si>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</si>
  <si>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</si>
  <si>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</si>
  <si>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</si>
  <si>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</si>
  <si>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</si>
  <si>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</si>
  <si>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</si>
  <si>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</si>
  <si>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</si>
  <si>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</si>
  <si>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</si>
  <si>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</si>
  <si>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</si>
  <si>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</si>
  <si>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</si>
  <si>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</si>
  <si>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</si>
  <si>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</si>
  <si>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</si>
  <si>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</si>
  <si>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</si>
  <si>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</si>
  <si>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</si>
  <si>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</si>
  <si>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</si>
  <si>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</si>
  <si>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</si>
  <si>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</si>
  <si>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</si>
  <si>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</si>
  <si>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</si>
  <si>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</si>
  <si>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</si>
  <si>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</si>
  <si>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</si>
  <si>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</si>
  <si>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</si>
  <si>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</si>
  <si>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</si>
  <si>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</si>
  <si>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</si>
  <si>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</si>
  <si>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</si>
  <si>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</si>
  <si>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</si>
  <si>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</si>
  <si>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</si>
  <si>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</si>
  <si>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</si>
  <si>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</si>
  <si>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</si>
  <si>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</si>
  <si>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</si>
  <si>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</si>
  <si>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</si>
  <si>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</si>
  <si>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</si>
  <si>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</si>
  <si>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</si>
  <si>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</si>
  <si>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</si>
  <si>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</si>
  <si>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</si>
  <si>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</si>
  <si>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</si>
  <si>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</si>
  <si>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</si>
  <si>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</si>
  <si>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</si>
  <si>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</si>
  <si>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</si>
  <si>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</si>
  <si>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</si>
  <si>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</si>
  <si>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</si>
  <si>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</si>
  <si>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</si>
  <si>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</si>
  <si>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</si>
  <si>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</si>
  <si>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</si>
  <si>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</si>
  <si>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</si>
  <si>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</si>
  <si>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</si>
  <si>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</si>
  <si>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</si>
  <si>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</si>
  <si>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</si>
  <si>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</si>
  <si>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</si>
  <si>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</si>
  <si>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</si>
  <si>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</si>
  <si>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</si>
  <si>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</si>
  <si>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</si>
  <si>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</si>
  <si>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</si>
  <si>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</si>
  <si>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</si>
  <si>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</si>
  <si>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</si>
  <si>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</si>
  <si>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</si>
  <si>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</si>
  <si>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</si>
  <si>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</si>
  <si>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</si>
  <si>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</si>
  <si>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</si>
  <si>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</si>
  <si>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</si>
  <si>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</si>
  <si>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</si>
  <si>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</si>
  <si>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</si>
  <si>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</si>
  <si>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</si>
  <si>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</si>
  <si>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</si>
  <si>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</si>
  <si>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</si>
  <si>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</si>
  <si>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</si>
  <si>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</si>
  <si>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</si>
  <si>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</si>
  <si>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</si>
  <si>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</si>
  <si>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</si>
  <si>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</si>
  <si>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</si>
  <si>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</si>
  <si>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</si>
  <si>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</si>
  <si>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</si>
  <si>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</si>
  <si>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</si>
  <si>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</si>
  <si>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</si>
  <si>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</si>
  <si>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</si>
  <si>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</si>
  <si>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</si>
  <si>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</si>
  <si>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</si>
  <si>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</si>
  <si>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</si>
  <si>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</si>
  <si>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</si>
  <si>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</si>
  <si>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</si>
  <si>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</si>
  <si>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</si>
  <si>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</si>
  <si>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</si>
  <si>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</si>
  <si>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</si>
  <si>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</si>
  <si>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</si>
  <si>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</si>
  <si>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</si>
  <si>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</si>
  <si>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</si>
  <si>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</si>
  <si>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</si>
  <si>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</si>
  <si>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</si>
  <si>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</si>
  <si>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</si>
  <si>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</si>
  <si>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</si>
  <si>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</si>
  <si>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</si>
  <si>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</si>
  <si>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</si>
  <si>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</si>
  <si>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</si>
  <si>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</si>
  <si>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</si>
  <si>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</si>
  <si>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</si>
  <si>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</si>
  <si>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</si>
  <si>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</si>
  <si>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</si>
  <si>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</si>
  <si>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</si>
  <si>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</si>
  <si>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</si>
  <si>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</si>
  <si>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</si>
  <si>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</si>
  <si>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</si>
  <si>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</si>
  <si>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</si>
  <si>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</si>
  <si>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</si>
  <si>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</si>
  <si>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</si>
  <si>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</si>
  <si>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</si>
  <si>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</si>
  <si>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</si>
  <si>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</si>
  <si>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</si>
  <si>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</si>
  <si>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</si>
  <si>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</si>
  <si>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</si>
  <si>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</si>
  <si>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</si>
  <si>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</si>
  <si>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</si>
  <si>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</si>
  <si>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</si>
  <si>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</si>
  <si>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</si>
  <si>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</si>
  <si>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</si>
  <si>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</si>
  <si>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</si>
  <si>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</si>
  <si>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</si>
  <si>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</si>
  <si>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</si>
  <si>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</si>
  <si>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</si>
  <si>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</si>
  <si>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</si>
  <si>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</si>
  <si>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</si>
  <si>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</si>
  <si>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</si>
  <si>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</si>
  <si>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</si>
  <si>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</si>
  <si>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</si>
  <si>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</si>
  <si>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</si>
  <si>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</si>
  <si>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</si>
  <si>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</si>
  <si>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</si>
  <si>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</si>
  <si>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</si>
  <si>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</si>
  <si>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</si>
  <si>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</si>
  <si>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</si>
  <si>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</si>
  <si>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</si>
  <si>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</si>
  <si>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</si>
  <si>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</si>
  <si>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</si>
  <si>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</si>
  <si>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</si>
  <si>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</si>
  <si>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</si>
  <si>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</si>
  <si>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</si>
  <si>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</si>
  <si>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</si>
  <si>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</si>
  <si>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</si>
  <si>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</si>
  <si>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</si>
  <si>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</si>
  <si>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</si>
  <si>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</si>
  <si>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</si>
  <si>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</si>
  <si>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</si>
  <si>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</si>
  <si>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</si>
  <si>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</si>
  <si>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</si>
  <si>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</si>
  <si>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</si>
  <si>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</si>
  <si>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</si>
  <si>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</si>
  <si>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</si>
  <si>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</si>
  <si>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</si>
  <si>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</si>
  <si>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</si>
  <si>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</si>
  <si>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</si>
  <si>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</si>
  <si>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</si>
  <si>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</si>
  <si>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</si>
  <si>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</si>
  <si>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</si>
  <si>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</si>
  <si>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</si>
  <si>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</si>
  <si>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</si>
  <si>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</si>
  <si>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</si>
  <si>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</si>
  <si>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</si>
  <si>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</si>
  <si>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</si>
  <si>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</si>
  <si>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</si>
  <si>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</si>
  <si>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</si>
  <si>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</si>
  <si>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</si>
  <si>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</si>
  <si>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</si>
  <si>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</si>
  <si>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</si>
  <si>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</si>
  <si>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</si>
  <si>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</si>
  <si>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</si>
  <si>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</si>
  <si>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</si>
  <si>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</si>
  <si>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</si>
  <si>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</si>
  <si>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</si>
  <si>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</si>
  <si>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</si>
  <si>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</si>
  <si>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</si>
  <si>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</si>
  <si>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</si>
  <si>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</si>
  <si>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</si>
  <si>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</si>
  <si>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</si>
  <si>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</si>
  <si>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</si>
  <si>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</si>
  <si>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</si>
  <si>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</si>
  <si>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</si>
  <si>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</si>
  <si>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</si>
  <si>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</si>
  <si>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</si>
  <si>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</si>
  <si>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</si>
  <si>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</si>
  <si>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</si>
  <si>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</si>
  <si>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</si>
  <si>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</si>
  <si>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</si>
  <si>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</si>
  <si>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</si>
  <si>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</si>
  <si>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</si>
  <si>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</si>
  <si>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</si>
  <si>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</si>
  <si>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</si>
  <si>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</si>
  <si>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</si>
  <si>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</si>
  <si>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</si>
  <si>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</si>
  <si>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</si>
  <si>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</si>
  <si>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</si>
  <si>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</si>
  <si>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</si>
  <si>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</si>
  <si>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</si>
  <si>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</si>
  <si>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</si>
  <si>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</si>
  <si>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</si>
  <si>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</si>
  <si>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</si>
  <si>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</si>
  <si>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</si>
  <si>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</si>
  <si>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</si>
  <si>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</si>
  <si>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</si>
  <si>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</si>
  <si>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</si>
  <si>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</si>
  <si>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</si>
  <si>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</si>
  <si>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</si>
  <si>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</si>
  <si>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</si>
  <si>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</si>
  <si>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</si>
  <si>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</si>
  <si>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</si>
  <si>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</si>
  <si>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</si>
  <si>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</si>
  <si>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</si>
  <si>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</si>
  <si>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</si>
  <si>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</si>
  <si>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</si>
  <si>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</si>
  <si>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</si>
  <si>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</si>
  <si>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</si>
  <si>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</si>
  <si>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</si>
  <si>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</si>
  <si>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</si>
  <si>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</si>
  <si>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</si>
  <si>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</si>
  <si>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</si>
  <si>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</si>
  <si>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</si>
  <si>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</si>
  <si>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</si>
  <si>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</si>
  <si>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</si>
  <si>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</si>
  <si>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</si>
  <si>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</si>
  <si>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</si>
  <si>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</si>
  <si>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</si>
  <si>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</si>
  <si>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</si>
  <si>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</si>
  <si>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</si>
  <si>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</si>
  <si>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</si>
  <si>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</si>
  <si>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</si>
  <si>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</si>
  <si>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</si>
  <si>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</si>
  <si>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</si>
  <si>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</si>
  <si>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</si>
  <si>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</si>
  <si>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</si>
  <si>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</si>
  <si>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</si>
  <si>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</si>
  <si>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</si>
  <si>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</si>
  <si>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</si>
  <si>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</si>
  <si>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</si>
  <si>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</si>
  <si>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</si>
  <si>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</si>
  <si>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</si>
  <si>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</si>
  <si>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</si>
  <si>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</si>
  <si>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</si>
  <si>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</si>
  <si>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</si>
  <si>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</si>
  <si>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</si>
  <si>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</si>
  <si>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</si>
  <si>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</si>
  <si>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</si>
  <si>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</si>
  <si>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</si>
  <si>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</si>
  <si>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</si>
  <si>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</si>
  <si>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</si>
  <si>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</si>
  <si>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</si>
  <si>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</si>
  <si>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</si>
  <si>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</si>
  <si>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</si>
  <si>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</si>
  <si>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</si>
  <si>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</si>
  <si>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</si>
  <si>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</si>
  <si>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</si>
  <si>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</si>
  <si>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</si>
  <si>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</si>
  <si>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</si>
  <si>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</si>
  <si>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</si>
  <si>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</si>
  <si>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</si>
  <si>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</si>
  <si>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</si>
  <si>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</si>
  <si>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</si>
  <si>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</si>
  <si>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</si>
  <si>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</si>
  <si>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</si>
  <si>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</si>
  <si>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</si>
  <si>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</si>
  <si>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</si>
  <si>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</si>
  <si>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</si>
  <si>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</si>
  <si>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</si>
  <si>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</si>
  <si>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</si>
  <si>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</si>
  <si>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</si>
  <si>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</si>
  <si>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</si>
  <si>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</si>
  <si>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</si>
  <si>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</si>
  <si>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</si>
  <si>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</si>
  <si>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</si>
  <si>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</si>
  <si>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</si>
  <si>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</si>
  <si>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</si>
  <si>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</si>
  <si>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</si>
  <si>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</si>
  <si>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</si>
  <si>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</si>
  <si>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</si>
  <si>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</si>
  <si>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</si>
  <si>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</si>
  <si>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</si>
  <si>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</si>
  <si>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</si>
  <si>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</si>
  <si>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</si>
  <si>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</si>
  <si>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</si>
  <si>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</si>
  <si>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</si>
  <si>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</si>
  <si>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</si>
  <si>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</si>
  <si>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</si>
  <si>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</si>
  <si>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</si>
  <si>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</si>
  <si>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</si>
  <si>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</si>
  <si>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</si>
  <si>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</si>
  <si>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</si>
  <si>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</si>
  <si>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</si>
  <si>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</si>
  <si>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</si>
  <si>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</si>
  <si>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</si>
  <si>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</si>
  <si>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</si>
  <si>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</si>
  <si>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</si>
  <si>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</si>
  <si>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</si>
  <si>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</si>
  <si>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</si>
  <si>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</si>
  <si>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</si>
  <si>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</si>
  <si>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</si>
  <si>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</si>
  <si>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</si>
  <si>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</si>
  <si>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</si>
  <si>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</si>
  <si>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</si>
  <si>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</si>
  <si>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</si>
  <si>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</si>
  <si>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</si>
  <si>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</si>
  <si>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</si>
  <si>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</si>
  <si>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</si>
  <si>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</si>
  <si>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</si>
  <si>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</si>
  <si>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</si>
  <si>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</si>
  <si>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</si>
  <si>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</si>
  <si>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</si>
  <si>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</si>
  <si>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</si>
  <si>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</si>
  <si>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</si>
  <si>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</si>
  <si>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</si>
  <si>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</si>
  <si>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</si>
  <si>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</si>
  <si>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</si>
  <si>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</si>
  <si>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</si>
  <si>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</si>
  <si>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</si>
  <si>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</si>
  <si>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</si>
  <si>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</si>
  <si>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</si>
  <si>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</si>
  <si>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</si>
  <si>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</si>
  <si>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</si>
  <si>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</si>
  <si>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</si>
  <si>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</si>
  <si>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</si>
  <si>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</si>
  <si>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</si>
  <si>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</si>
  <si>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</si>
  <si>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</si>
  <si>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</si>
  <si>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</si>
  <si>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</si>
  <si>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</si>
  <si>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</si>
  <si>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</si>
  <si>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</si>
  <si>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</si>
  <si>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</si>
  <si>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</si>
  <si>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</si>
  <si>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</si>
  <si>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</si>
  <si>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</si>
  <si>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</si>
  <si>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</si>
  <si>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</si>
  <si>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</si>
  <si>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</si>
  <si>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</si>
  <si>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</si>
  <si>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</si>
  <si>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</si>
  <si>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</si>
  <si>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</si>
  <si>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</si>
  <si>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</si>
  <si>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</si>
  <si>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</si>
  <si>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</si>
  <si>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</si>
  <si>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</si>
  <si>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</si>
  <si>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</si>
  <si>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</si>
  <si>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</si>
  <si>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</si>
  <si>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</si>
  <si>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</si>
  <si>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</si>
  <si>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</si>
  <si>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</si>
  <si>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</si>
  <si>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</si>
  <si>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</si>
  <si>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</si>
  <si>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</si>
  <si>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</si>
  <si>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</si>
  <si>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</si>
  <si>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</si>
  <si>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</si>
  <si>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</si>
  <si>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</si>
  <si>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</si>
  <si>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</si>
  <si>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</si>
  <si>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</si>
  <si>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</si>
  <si>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</si>
  <si>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</si>
  <si>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</si>
  <si>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</si>
  <si>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</si>
  <si>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</si>
  <si>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</si>
  <si>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</si>
  <si>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</si>
  <si>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</si>
  <si>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</si>
  <si>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</si>
  <si>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</si>
  <si>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</si>
  <si>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</si>
  <si>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</si>
  <si>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</si>
  <si>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</si>
  <si>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</si>
  <si>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</si>
  <si>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</si>
  <si>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</si>
  <si>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</si>
  <si>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</si>
  <si>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</si>
  <si>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</si>
  <si>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</si>
  <si>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</si>
  <si>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</si>
  <si>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</si>
  <si>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</si>
  <si>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</si>
  <si>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</si>
  <si>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</si>
  <si>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</si>
  <si>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</si>
  <si>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</si>
  <si>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</si>
  <si>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</si>
  <si>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</si>
  <si>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</si>
  <si>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</si>
  <si>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</si>
  <si>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</si>
  <si>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</si>
  <si>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</si>
  <si>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</si>
  <si>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</si>
  <si>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</si>
  <si>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</si>
  <si>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</si>
  <si>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</si>
  <si>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</si>
  <si>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</si>
  <si>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</si>
  <si>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</si>
  <si>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</si>
  <si>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</si>
  <si>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</si>
  <si>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</si>
  <si>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</si>
  <si>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</si>
  <si>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</si>
  <si>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</si>
  <si>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</si>
  <si>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</si>
  <si>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</si>
  <si>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</si>
  <si>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</si>
  <si>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</si>
  <si>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</si>
  <si>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</si>
  <si>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</si>
  <si>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</si>
  <si>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</si>
  <si>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</si>
  <si>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</si>
  <si>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</si>
  <si>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</si>
  <si>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</si>
  <si>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</si>
  <si>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</si>
  <si>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</si>
  <si>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</si>
  <si>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</si>
  <si>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</si>
  <si>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</si>
  <si>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</si>
  <si>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</si>
  <si>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</si>
  <si>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</si>
  <si>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</si>
  <si>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</si>
  <si>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</si>
  <si>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</si>
  <si>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</si>
  <si>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</si>
  <si>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</si>
  <si>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</si>
  <si>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</si>
  <si>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</si>
  <si>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</si>
  <si>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</si>
  <si>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</si>
  <si>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</si>
  <si>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</si>
  <si>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</si>
  <si>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</si>
  <si>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</si>
  <si>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</si>
  <si>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</si>
  <si>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</si>
  <si>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</si>
  <si>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</si>
  <si>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</si>
  <si>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</si>
  <si>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</si>
  <si>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</si>
  <si>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</si>
  <si>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</si>
  <si>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</si>
  <si>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</si>
  <si>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</si>
  <si>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</si>
  <si>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</si>
  <si>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</si>
  <si>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</si>
  <si>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</si>
  <si>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</si>
  <si>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</si>
  <si>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</si>
  <si>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</si>
  <si>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</si>
  <si>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</si>
  <si>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</si>
  <si>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</si>
  <si>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</si>
  <si>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</si>
  <si>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</si>
  <si>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</si>
  <si>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</si>
  <si>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</si>
  <si>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</si>
  <si>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</si>
  <si>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</si>
  <si>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</si>
  <si>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</si>
  <si>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</si>
  <si>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</si>
  <si>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</si>
  <si>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</si>
  <si>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</si>
  <si>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</si>
  <si>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</si>
  <si>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</si>
  <si>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</si>
  <si>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</si>
  <si>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</si>
  <si>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</si>
  <si>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</si>
  <si>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</si>
  <si>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</si>
  <si>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</si>
  <si>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</si>
  <si>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</si>
  <si>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</si>
  <si>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</si>
  <si>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</si>
  <si>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</si>
  <si>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</si>
  <si>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</si>
  <si>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</si>
  <si>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</si>
  <si>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</si>
  <si>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</si>
  <si>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</si>
  <si>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</si>
  <si>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</si>
  <si>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</si>
  <si>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</si>
  <si>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</si>
  <si>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</si>
  <si>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</si>
  <si>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</si>
  <si>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</si>
  <si>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</si>
  <si>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</si>
  <si>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</si>
  <si>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</si>
  <si>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</si>
  <si>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</si>
  <si>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</si>
  <si>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</si>
  <si>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</si>
  <si>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</si>
  <si>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</si>
  <si>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</si>
  <si>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</si>
  <si>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</si>
  <si>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</si>
  <si>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</si>
  <si>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</si>
  <si>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</si>
  <si>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</si>
  <si>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</si>
  <si>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</si>
  <si>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</si>
  <si>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</si>
  <si>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</si>
  <si>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</si>
  <si>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</si>
  <si>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</si>
  <si>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</si>
  <si>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</si>
  <si>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</si>
  <si>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</si>
  <si>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</si>
  <si>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</si>
  <si>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</si>
  <si>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</si>
  <si>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</si>
  <si>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</si>
  <si>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</si>
  <si>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</si>
  <si>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</si>
  <si>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</si>
  <si>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</si>
  <si>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</si>
  <si>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</si>
  <si>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</si>
  <si>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</si>
  <si>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</si>
  <si>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</si>
  <si>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</si>
  <si>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</si>
  <si>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</si>
  <si>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</si>
  <si>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</si>
  <si>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</si>
  <si>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</si>
  <si>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</si>
  <si>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</si>
  <si>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</si>
  <si>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</si>
  <si>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</si>
  <si>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</si>
  <si>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</si>
  <si>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</si>
  <si>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</si>
  <si>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</si>
  <si>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</si>
  <si>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</si>
  <si>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</si>
  <si>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</si>
  <si>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</si>
  <si>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</si>
  <si>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</si>
  <si>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</si>
  <si>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</si>
  <si>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</si>
  <si>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</si>
  <si>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</si>
  <si>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</si>
  <si>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</si>
  <si>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</si>
  <si>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</si>
  <si>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</si>
  <si>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</si>
  <si>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</si>
  <si>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</si>
  <si>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</si>
  <si>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</si>
  <si>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</si>
  <si>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</si>
  <si>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</si>
  <si>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</si>
  <si>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</si>
  <si>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</si>
  <si>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</si>
  <si>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</si>
  <si>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</si>
  <si>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</si>
  <si>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</si>
  <si>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</si>
  <si>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</si>
  <si>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</si>
  <si>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</si>
  <si>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</si>
  <si>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</si>
  <si>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</si>
  <si>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</si>
  <si>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</si>
  <si>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</si>
  <si>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</si>
  <si>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</si>
  <si>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</si>
  <si>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</si>
  <si>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</si>
  <si>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</si>
  <si>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</si>
  <si>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</si>
  <si>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</si>
  <si>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</si>
  <si>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</si>
  <si>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</si>
  <si>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</si>
  <si>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</si>
  <si>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</si>
  <si>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</si>
  <si>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</si>
  <si>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</si>
  <si>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</si>
  <si>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</si>
  <si>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</si>
  <si>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</si>
  <si>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</si>
  <si>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</si>
  <si>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</si>
  <si>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</si>
  <si>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</si>
  <si>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</si>
  <si>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</si>
  <si>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</si>
  <si>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</si>
  <si>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</si>
  <si>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</si>
  <si>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</si>
  <si>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</si>
  <si>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</si>
  <si>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</si>
  <si>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</si>
  <si>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</si>
  <si>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</si>
  <si>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</si>
  <si>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</si>
  <si>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</si>
  <si>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</si>
  <si>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</si>
  <si>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</si>
  <si>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</si>
  <si>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</si>
  <si>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</si>
  <si>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</si>
  <si>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</si>
  <si>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</si>
  <si>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</si>
  <si>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</si>
  <si>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</si>
  <si>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</si>
  <si>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</si>
  <si>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</si>
  <si>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</si>
  <si>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</si>
  <si>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</si>
  <si>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</si>
  <si>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</si>
  <si>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</si>
  <si>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</si>
  <si>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</si>
  <si>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</si>
  <si>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</si>
  <si>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</si>
  <si>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</si>
  <si>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</si>
  <si>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</si>
  <si>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</si>
  <si>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</si>
  <si>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</si>
  <si>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</si>
  <si>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</si>
  <si>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</si>
  <si>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</si>
  <si>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</si>
  <si>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</si>
  <si>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</si>
  <si>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</si>
  <si>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</si>
  <si>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</si>
  <si>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</si>
  <si>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</si>
  <si>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</si>
  <si>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</si>
  <si>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</si>
  <si>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</si>
  <si>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</si>
  <si>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</si>
  <si>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</si>
  <si>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</si>
  <si>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</si>
  <si>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</si>
  <si>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</si>
  <si>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</si>
  <si>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</si>
  <si>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</si>
  <si>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</si>
  <si>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</si>
  <si>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</si>
  <si>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</si>
  <si>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</si>
  <si>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</si>
  <si>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</si>
  <si>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</si>
  <si>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</si>
  <si>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</si>
  <si>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</si>
  <si>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</si>
  <si>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</si>
  <si>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</si>
  <si>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</si>
  <si>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</si>
  <si>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</si>
  <si>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</si>
  <si>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</si>
  <si>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</si>
  <si>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</si>
  <si>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</si>
  <si>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</si>
  <si>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</si>
  <si>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</si>
  <si>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</si>
  <si>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</si>
  <si>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</si>
  <si>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</si>
  <si>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</si>
  <si>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</si>
  <si>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</si>
  <si>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</si>
  <si>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</si>
  <si>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</si>
  <si>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</si>
  <si>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</si>
  <si>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</si>
  <si>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</si>
  <si>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</si>
  <si>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</si>
  <si>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</si>
  <si>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</si>
  <si>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</si>
  <si>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</si>
  <si>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</si>
  <si>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</si>
  <si>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</si>
  <si>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</si>
  <si>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</si>
  <si>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</si>
  <si>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</si>
  <si>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</si>
  <si>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</si>
  <si>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</si>
  <si>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</si>
  <si>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</si>
  <si>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</si>
  <si>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</si>
  <si>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</si>
  <si>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</si>
  <si>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</si>
  <si>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</si>
  <si>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</si>
  <si>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</si>
  <si>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</si>
  <si>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</si>
  <si>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</si>
  <si>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</si>
  <si>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</si>
  <si>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</si>
  <si>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</si>
  <si>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</si>
  <si>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</si>
  <si>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</si>
  <si>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</si>
  <si>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</si>
  <si>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</si>
  <si>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</si>
  <si>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</si>
  <si>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</si>
  <si>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</si>
  <si>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</si>
  <si>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</si>
  <si>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</si>
  <si>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</si>
  <si>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</si>
  <si>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</si>
  <si>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</si>
  <si>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</si>
  <si>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</si>
  <si>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</si>
  <si>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</si>
  <si>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</si>
  <si>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</si>
  <si>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</si>
  <si>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</si>
  <si>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</si>
  <si>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</si>
  <si>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</si>
  <si>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</si>
  <si>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</si>
  <si>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</si>
  <si>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</si>
  <si>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</si>
  <si>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</si>
  <si>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</si>
  <si>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</si>
  <si>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</si>
  <si>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</si>
  <si>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</si>
  <si>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</si>
  <si>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</si>
  <si>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</si>
  <si>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</si>
  <si>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</si>
  <si>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</si>
  <si>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</si>
  <si>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</si>
  <si>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</si>
  <si>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</si>
  <si>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</si>
  <si>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</si>
  <si>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</si>
  <si>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</si>
  <si>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</si>
  <si>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</si>
  <si>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</si>
  <si>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</si>
  <si>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</si>
  <si>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</si>
  <si>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</si>
  <si>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</si>
  <si>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</si>
  <si>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</si>
  <si>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</si>
  <si>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</si>
  <si>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</si>
  <si>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</si>
  <si>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</si>
  <si>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</si>
  <si>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</si>
  <si>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</si>
  <si>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</si>
  <si>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</si>
  <si>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</si>
  <si>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</si>
  <si>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</si>
  <si>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</si>
  <si>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</si>
  <si>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</si>
  <si>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</si>
  <si>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</si>
  <si>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</si>
  <si>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</si>
  <si>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</si>
  <si>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</si>
  <si>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</si>
  <si>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</si>
  <si>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</si>
  <si>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</si>
  <si>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</si>
  <si>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</si>
  <si>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</si>
  <si>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</si>
  <si>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</si>
  <si>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</si>
  <si>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</si>
  <si>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</si>
  <si>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</si>
  <si>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</si>
  <si>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</si>
  <si>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</si>
  <si>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</si>
  <si>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</si>
  <si>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</si>
  <si>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</si>
  <si>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</si>
  <si>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</si>
  <si>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</si>
  <si>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</si>
  <si>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</si>
  <si>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</si>
  <si>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</si>
  <si>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</si>
  <si>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</si>
  <si>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</si>
  <si>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</si>
  <si>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</si>
  <si>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</si>
  <si>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</si>
  <si>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</si>
  <si>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</si>
  <si>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</si>
  <si>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</si>
  <si>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</si>
  <si>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</si>
  <si>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</si>
  <si>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</si>
  <si>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</si>
  <si>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</si>
  <si>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</si>
  <si>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</si>
  <si>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</si>
  <si>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</si>
  <si>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</si>
  <si>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</si>
  <si>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</si>
  <si>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</si>
  <si>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</si>
  <si>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</si>
  <si>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</si>
  <si>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</si>
  <si>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</si>
  <si>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</si>
  <si>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</si>
  <si>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</si>
  <si>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</si>
  <si>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</si>
  <si>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</si>
  <si>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</si>
  <si>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</si>
  <si>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</si>
  <si>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</si>
  <si>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</si>
  <si>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</si>
  <si>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</si>
  <si>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</si>
  <si>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</si>
  <si>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</si>
  <si>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</si>
  <si>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</si>
  <si>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</si>
  <si>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</si>
  <si>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</si>
  <si>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</si>
  <si>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</si>
  <si>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</si>
  <si>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</si>
  <si>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</si>
  <si>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</si>
  <si>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</si>
  <si>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</si>
  <si>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</si>
  <si>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</si>
  <si>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</si>
  <si>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</si>
  <si>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</si>
  <si>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</si>
  <si>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</si>
  <si>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</si>
  <si>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</si>
  <si>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</si>
  <si>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</si>
  <si>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</si>
  <si>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</si>
  <si>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</si>
  <si>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</si>
  <si>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</si>
  <si>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</si>
  <si>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</si>
  <si>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</si>
  <si>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</si>
  <si>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</si>
  <si>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</si>
  <si>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</si>
  <si>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</si>
  <si>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</si>
  <si>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</si>
  <si>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</si>
  <si>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</si>
  <si>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</si>
  <si>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</si>
  <si>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</si>
  <si>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</si>
  <si>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</si>
  <si>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</si>
  <si>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</si>
  <si>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</si>
  <si>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</si>
  <si>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</si>
  <si>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</si>
  <si>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</si>
  <si>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</si>
  <si>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</si>
  <si>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</si>
  <si>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</si>
  <si>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</si>
  <si>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</si>
  <si>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</si>
  <si>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</si>
  <si>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</si>
  <si>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</si>
  <si>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</si>
  <si>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</si>
  <si>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</si>
  <si>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</si>
  <si>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</si>
  <si>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</si>
  <si>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</si>
  <si>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</si>
  <si>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</si>
  <si>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</si>
  <si>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</si>
  <si>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</si>
  <si>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</si>
  <si>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</si>
  <si>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</si>
  <si>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</si>
  <si>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</si>
  <si>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</si>
  <si>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</si>
  <si>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</si>
  <si>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</si>
  <si>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</si>
  <si>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</si>
  <si>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</si>
  <si>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</si>
  <si>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</si>
  <si>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</si>
  <si>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</si>
  <si>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</si>
  <si>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</si>
  <si>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</si>
  <si>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</si>
  <si>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</si>
  <si>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</si>
  <si>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</si>
  <si>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</si>
  <si>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</si>
  <si>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</si>
  <si>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</si>
  <si>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</si>
  <si>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</si>
  <si>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</si>
  <si>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</si>
  <si>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</si>
  <si>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</si>
  <si>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</si>
  <si>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</si>
  <si>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</si>
  <si>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</si>
  <si>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</si>
  <si>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</si>
  <si>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</si>
  <si>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</si>
  <si>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</si>
  <si>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</si>
  <si>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</si>
  <si>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</si>
  <si>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</si>
  <si>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</si>
  <si>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</si>
  <si>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</si>
  <si>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</si>
  <si>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</si>
  <si>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</si>
  <si>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</si>
  <si>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</si>
  <si>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</si>
  <si>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</si>
  <si>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</si>
  <si>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</si>
  <si>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</si>
  <si>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</si>
  <si>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</si>
  <si>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</si>
  <si>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</si>
  <si>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</si>
  <si>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</si>
  <si>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</si>
  <si>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</si>
  <si>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</si>
  <si>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</si>
  <si>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</si>
  <si>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</si>
  <si>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</si>
  <si>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</si>
  <si>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</si>
  <si>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</si>
  <si>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</si>
  <si>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</si>
  <si>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</si>
  <si>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</si>
  <si>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</si>
  <si>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</si>
  <si>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</si>
  <si>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</si>
  <si>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</si>
  <si>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</si>
  <si>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</si>
  <si>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</si>
  <si>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</si>
  <si>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</si>
  <si>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</si>
  <si>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</si>
  <si>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</si>
  <si>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</si>
  <si>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</si>
  <si>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</si>
  <si>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</si>
  <si>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</si>
  <si>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</si>
  <si>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</si>
  <si>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</si>
  <si>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</si>
  <si>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</si>
  <si>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</si>
  <si>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</si>
  <si>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</si>
  <si>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</si>
  <si>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</si>
  <si>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</si>
  <si>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</si>
  <si>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</si>
  <si>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</si>
  <si>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</si>
  <si>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</si>
  <si>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</si>
  <si>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</si>
  <si>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</si>
  <si>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</si>
  <si>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</si>
  <si>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</si>
  <si>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</si>
  <si>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</si>
  <si>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</si>
  <si>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</si>
  <si>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</si>
  <si>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</si>
  <si>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</si>
  <si>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</si>
  <si>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</si>
  <si>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</si>
  <si>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</si>
  <si>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</si>
  <si>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</si>
  <si>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</si>
  <si>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</si>
  <si>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</si>
  <si>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</si>
  <si>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</si>
  <si>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</si>
  <si>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</si>
  <si>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</si>
  <si>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</si>
  <si>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</si>
  <si>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</si>
  <si>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</si>
  <si>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</si>
  <si>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</si>
  <si>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</si>
  <si>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</si>
  <si>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</si>
  <si>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</si>
  <si>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</si>
  <si>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</si>
  <si>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</si>
  <si>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</si>
  <si>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</si>
  <si>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</si>
  <si>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</si>
  <si>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</si>
  <si>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</si>
  <si>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</si>
  <si>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</si>
  <si>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</si>
  <si>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</si>
  <si>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</si>
  <si>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</si>
  <si>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</si>
  <si>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</si>
  <si>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</si>
  <si>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</si>
  <si>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</si>
  <si>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</si>
  <si>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</si>
  <si>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</si>
  <si>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</si>
  <si>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</si>
  <si>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</si>
  <si>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</si>
  <si>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</si>
  <si>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</si>
  <si>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</si>
  <si>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</si>
  <si>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</si>
  <si>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</si>
  <si>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</si>
  <si>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</si>
  <si>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</si>
  <si>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</si>
  <si>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</si>
  <si>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</si>
  <si>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</si>
  <si>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</si>
  <si>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</si>
  <si>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</si>
  <si>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</si>
  <si>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</si>
  <si>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</si>
  <si>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</si>
  <si>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</si>
  <si>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</si>
  <si>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</si>
  <si>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</si>
  <si>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</si>
  <si>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</si>
  <si>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</si>
  <si>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</si>
  <si>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</si>
  <si>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</si>
  <si>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</si>
  <si>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</si>
  <si>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</si>
  <si>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</si>
  <si>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</si>
  <si>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</si>
  <si>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</si>
  <si>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</si>
  <si>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</si>
  <si>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</si>
  <si>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</si>
  <si>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</si>
  <si>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</si>
  <si>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</si>
  <si>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</si>
  <si>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</si>
  <si>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</si>
  <si>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</si>
  <si>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</si>
  <si>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</si>
  <si>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</si>
  <si>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</si>
  <si>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</si>
  <si>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</si>
  <si>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</si>
  <si>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</si>
  <si>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</si>
  <si>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</si>
  <si>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</si>
  <si>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</si>
  <si>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</si>
  <si>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</si>
  <si>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</si>
  <si>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</si>
  <si>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</si>
  <si>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</si>
  <si>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</si>
  <si>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</si>
  <si>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</si>
  <si>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</si>
  <si>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</si>
  <si>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</si>
  <si>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</si>
  <si>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</si>
  <si>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</si>
  <si>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</si>
  <si>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</si>
  <si>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</si>
  <si>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</si>
  <si>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</si>
  <si>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</si>
  <si>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</si>
  <si>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</si>
  <si>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</si>
  <si>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</si>
  <si>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</si>
  <si>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</si>
  <si>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</si>
  <si>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</si>
  <si>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</si>
  <si>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</si>
  <si>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</si>
  <si>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</si>
  <si>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</si>
  <si>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</si>
  <si>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</si>
  <si>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</si>
  <si>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</si>
  <si>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</si>
  <si>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</si>
  <si>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</si>
  <si>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</si>
  <si>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</si>
  <si>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</si>
  <si>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</si>
  <si>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</si>
  <si>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</si>
  <si>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</si>
  <si>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</si>
  <si>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</si>
  <si>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</si>
  <si>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</si>
  <si>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</si>
  <si>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</si>
  <si>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</si>
  <si>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</si>
  <si>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</si>
  <si>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</si>
  <si>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</si>
  <si>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</si>
  <si>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</si>
  <si>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</si>
  <si>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</si>
  <si>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</si>
  <si>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</si>
  <si>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</si>
  <si>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</si>
  <si>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</si>
  <si>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</si>
  <si>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</si>
  <si>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</si>
  <si>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</si>
  <si>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</si>
  <si>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</si>
  <si>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</si>
  <si>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</si>
  <si>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</si>
  <si>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</si>
  <si>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</si>
  <si>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</si>
  <si>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</si>
  <si>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</si>
  <si>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</si>
  <si>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</si>
  <si>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</si>
  <si>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</si>
  <si>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</si>
  <si>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</si>
  <si>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</si>
  <si>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</si>
  <si>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</si>
  <si>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</si>
  <si>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</si>
  <si>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</si>
  <si>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</si>
  <si>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</si>
  <si>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</si>
  <si>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</si>
  <si>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</si>
  <si>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</si>
  <si>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</si>
  <si>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</si>
  <si>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</si>
  <si>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</si>
  <si>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</si>
  <si>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</si>
  <si>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</si>
  <si>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</si>
  <si>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</si>
  <si>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</si>
  <si>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</si>
  <si>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</si>
  <si>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</si>
  <si>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</si>
  <si>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</si>
  <si>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</si>
  <si>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</si>
  <si>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</si>
  <si>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</si>
  <si>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</si>
  <si>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</si>
  <si>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</si>
  <si>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</si>
  <si>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</si>
  <si>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</si>
  <si>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</si>
  <si>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</si>
  <si>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</si>
  <si>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</si>
  <si>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</si>
  <si>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</si>
  <si>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</si>
  <si>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</si>
  <si>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</si>
  <si>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</si>
  <si>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</si>
  <si>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</si>
  <si>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</si>
  <si>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</si>
  <si>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</si>
  <si>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</si>
  <si>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</si>
  <si>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</si>
  <si>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</si>
  <si>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</si>
  <si>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</si>
  <si>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</si>
  <si>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</si>
  <si>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</si>
  <si>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</si>
  <si>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</si>
  <si>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</si>
  <si>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</si>
  <si>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</si>
  <si>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</si>
  <si>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</si>
  <si>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</si>
  <si>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</si>
  <si>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</si>
  <si>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</si>
  <si>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</si>
  <si>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</si>
  <si>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</si>
  <si>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</si>
  <si>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</si>
  <si>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</si>
  <si>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</si>
  <si>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</si>
  <si>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</si>
  <si>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</si>
  <si>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</si>
  <si>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</si>
  <si>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</si>
  <si>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</si>
  <si>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</si>
  <si>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</si>
  <si>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</si>
  <si>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</si>
  <si>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</si>
  <si>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</si>
  <si>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</si>
  <si>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</si>
  <si>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</si>
  <si>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</si>
  <si>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</si>
  <si>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</si>
  <si>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</si>
  <si>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</si>
  <si>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</si>
  <si>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</si>
  <si>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</si>
  <si>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</si>
  <si>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</si>
  <si>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</si>
  <si>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</si>
  <si>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</si>
  <si>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</si>
  <si>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</si>
  <si>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</si>
  <si>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</si>
  <si>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</si>
  <si>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</si>
  <si>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</si>
  <si>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</si>
  <si>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</si>
  <si>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</si>
  <si>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</si>
  <si>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</si>
  <si>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</si>
  <si>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</si>
  <si>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</si>
  <si>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</si>
  <si>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</si>
  <si>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</si>
  <si>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</si>
  <si>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</si>
  <si>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</si>
  <si>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</si>
  <si>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</si>
  <si>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</si>
  <si>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</si>
  <si>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</si>
  <si>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</si>
  <si>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</si>
  <si>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</si>
  <si>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</si>
  <si>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</si>
  <si>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</si>
  <si>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</si>
  <si>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</si>
  <si>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</si>
  <si>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</si>
  <si>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</si>
  <si>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</si>
  <si>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</si>
  <si>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</si>
  <si>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</si>
  <si>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</si>
  <si>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</si>
  <si>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</si>
  <si>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</si>
  <si>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</si>
  <si>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</si>
  <si>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</si>
  <si>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</si>
  <si>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</si>
  <si>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</si>
  <si>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</si>
  <si>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</si>
  <si>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</si>
  <si>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</si>
  <si>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</si>
  <si>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</si>
  <si>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</si>
  <si>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</si>
  <si>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</si>
  <si>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</si>
  <si>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</si>
  <si>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</si>
  <si>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</si>
  <si>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</si>
  <si>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</si>
  <si>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</si>
  <si>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</si>
  <si>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</si>
  <si>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</si>
  <si>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</si>
  <si>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</si>
  <si>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</si>
  <si>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</si>
  <si>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</si>
  <si>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</si>
  <si>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</si>
  <si>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</si>
  <si>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</si>
  <si>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</si>
  <si>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</si>
  <si>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</si>
  <si>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</si>
  <si>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</si>
  <si>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</si>
  <si>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</si>
  <si>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</si>
  <si>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</si>
  <si>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</si>
  <si>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</si>
  <si>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</si>
  <si>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</si>
  <si>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</si>
  <si>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</si>
  <si>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</si>
  <si>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</si>
  <si>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</si>
  <si>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</si>
  <si>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</si>
  <si>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</si>
  <si>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</si>
  <si>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</si>
  <si>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</si>
  <si>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</si>
  <si>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</si>
  <si>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</si>
  <si>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</si>
  <si>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</si>
  <si>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</si>
  <si>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</si>
  <si>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</si>
  <si>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</si>
  <si>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</si>
  <si>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</si>
  <si>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</si>
  <si>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</si>
  <si>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</si>
  <si>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</si>
  <si>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</si>
  <si>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</si>
  <si>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</si>
  <si>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</si>
  <si>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</si>
  <si>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</si>
  <si>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</si>
  <si>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</si>
  <si>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</si>
  <si>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</si>
  <si>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</si>
  <si>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</si>
  <si>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</si>
  <si>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</si>
  <si>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</si>
  <si>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</si>
  <si>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</si>
  <si>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</si>
  <si>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</si>
  <si>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</si>
  <si>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</si>
  <si>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</si>
  <si>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</si>
  <si>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</si>
  <si>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</si>
  <si>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</si>
  <si>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</si>
  <si>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</si>
  <si>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</si>
  <si>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</si>
  <si>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</si>
  <si>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</si>
  <si>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</si>
  <si>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</si>
  <si>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</si>
  <si>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</si>
  <si>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</si>
  <si>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</si>
  <si>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</si>
  <si>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</si>
  <si>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</si>
  <si>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</si>
  <si>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</si>
  <si>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</si>
  <si>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</si>
  <si>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</si>
  <si>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</si>
  <si>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</si>
  <si>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</si>
  <si>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</si>
  <si>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</si>
  <si>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</si>
  <si>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</si>
  <si>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</si>
  <si>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</si>
  <si>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</si>
  <si>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</si>
  <si>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</si>
  <si>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</si>
  <si>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</si>
  <si>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</si>
  <si>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</si>
  <si>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</si>
  <si>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</si>
  <si>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</si>
  <si>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</si>
  <si>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</si>
  <si>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</si>
  <si>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</si>
  <si>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</si>
  <si>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</si>
  <si>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</si>
  <si>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</si>
  <si>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</si>
  <si>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</si>
  <si>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</si>
  <si>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</si>
  <si>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</si>
  <si>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</si>
  <si>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</si>
  <si>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</si>
  <si>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</si>
  <si>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</si>
  <si>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</si>
  <si>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</si>
  <si>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</si>
  <si>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</si>
  <si>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</si>
  <si>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</si>
  <si>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</si>
  <si>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</si>
  <si>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</si>
  <si>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</si>
  <si>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</si>
  <si>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</si>
  <si>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</si>
  <si>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</si>
  <si>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</si>
  <si>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</si>
  <si>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</si>
  <si>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</si>
  <si>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</si>
  <si>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</si>
  <si>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</si>
  <si>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</si>
  <si>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</si>
  <si>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</si>
  <si>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</si>
  <si>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</si>
  <si>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</si>
  <si>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</si>
  <si>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</si>
  <si>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</si>
  <si>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</si>
  <si>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</si>
  <si>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</si>
  <si>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</si>
  <si>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</si>
  <si>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</si>
  <si>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</si>
  <si>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</si>
  <si>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</si>
  <si>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</si>
  <si>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</si>
  <si>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</si>
  <si>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</si>
  <si>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</si>
  <si>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</si>
  <si>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</si>
  <si>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</si>
  <si>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</si>
  <si>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</si>
  <si>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</si>
  <si>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</si>
  <si>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</si>
  <si>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</si>
  <si>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</si>
  <si>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</si>
  <si>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</si>
  <si>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</si>
  <si>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</si>
  <si>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</si>
  <si>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</si>
  <si>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</si>
  <si>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</si>
  <si>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</si>
  <si>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</si>
  <si>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</si>
  <si>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</si>
  <si>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</si>
  <si>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</si>
  <si>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</si>
  <si>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</si>
  <si>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</si>
  <si>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</si>
  <si>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</si>
  <si>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</si>
  <si>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</si>
  <si>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</si>
  <si>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</si>
  <si>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</si>
  <si>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</si>
  <si>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</si>
  <si>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</si>
  <si>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</si>
  <si>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</si>
  <si>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</si>
  <si>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</si>
  <si>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</si>
  <si>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</si>
  <si>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</si>
  <si>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</si>
  <si>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</si>
  <si>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</si>
  <si>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</si>
  <si>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</si>
  <si>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</si>
  <si>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</si>
  <si>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</si>
  <si>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</si>
  <si>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</si>
  <si>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</si>
  <si>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</si>
  <si>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</si>
  <si>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</si>
  <si>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</si>
  <si>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</si>
  <si>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</si>
  <si>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</si>
  <si>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</si>
  <si>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</si>
  <si>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</si>
  <si>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</si>
  <si>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</si>
  <si>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</si>
  <si>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</si>
  <si>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</si>
  <si>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</si>
  <si>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</si>
  <si>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</si>
  <si>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</si>
  <si>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</si>
  <si>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</si>
  <si>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</si>
  <si>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</si>
  <si>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</si>
  <si>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</si>
  <si>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</si>
  <si>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</si>
  <si>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</si>
  <si>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</si>
  <si>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</si>
  <si>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</si>
  <si>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</si>
  <si>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</si>
  <si>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</si>
  <si>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</si>
  <si>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</si>
  <si>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</si>
  <si>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</si>
  <si>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</si>
  <si>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</si>
  <si>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</si>
  <si>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</si>
  <si>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</si>
  <si>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</si>
  <si>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</si>
  <si>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</si>
  <si>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</si>
  <si>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</si>
  <si>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</si>
  <si>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</si>
  <si>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</si>
  <si>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</si>
  <si>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</si>
  <si>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</si>
  <si>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</si>
  <si>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</si>
  <si>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</si>
  <si>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</si>
  <si>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</si>
  <si>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</si>
  <si>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</si>
  <si>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</si>
  <si>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</si>
  <si>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</si>
  <si>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</si>
  <si>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</si>
  <si>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</si>
  <si>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</si>
  <si>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</si>
  <si>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</si>
  <si>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</si>
  <si>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</si>
  <si>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</si>
  <si>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</si>
  <si>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</si>
  <si>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</si>
  <si>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</si>
  <si>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</si>
  <si>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</si>
  <si>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</si>
  <si>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</si>
  <si>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</si>
  <si>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</si>
  <si>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</si>
  <si>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</si>
  <si>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</si>
  <si>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</si>
  <si>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</si>
  <si>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</si>
  <si>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</si>
  <si>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</si>
  <si>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</si>
  <si>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</si>
  <si>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</si>
  <si>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</si>
  <si>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</si>
  <si>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</si>
  <si>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</si>
  <si>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</si>
  <si>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</si>
  <si>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</si>
  <si>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</si>
  <si>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</si>
  <si>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</si>
  <si>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</si>
  <si>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</si>
  <si>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</si>
  <si>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</si>
  <si>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</si>
  <si>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</si>
  <si>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</si>
  <si>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</si>
  <si>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</si>
  <si>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</si>
  <si>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</si>
  <si>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</si>
  <si>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</si>
  <si>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</si>
  <si>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</si>
  <si>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</si>
  <si>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</si>
  <si>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</si>
  <si>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</si>
  <si>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</si>
  <si>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</si>
  <si>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</si>
  <si>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</si>
  <si>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</si>
  <si>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</si>
  <si>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</si>
  <si>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</si>
  <si>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</si>
  <si>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</si>
  <si>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</si>
  <si>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</si>
  <si>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</si>
  <si>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</si>
  <si>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</si>
  <si>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</si>
  <si>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</si>
  <si>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</si>
  <si>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</si>
  <si>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</si>
  <si>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</si>
  <si>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</si>
  <si>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</si>
  <si>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</si>
  <si>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</si>
  <si>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</si>
  <si>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</si>
  <si>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</si>
  <si>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</si>
  <si>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</si>
  <si>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</si>
  <si>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</si>
  <si>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</si>
  <si>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</si>
  <si>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</si>
  <si>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</si>
  <si>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</si>
  <si>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</si>
  <si>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</si>
  <si>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</si>
  <si>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</si>
  <si>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</si>
  <si>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</si>
  <si>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</si>
  <si>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</si>
  <si>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</si>
  <si>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</si>
  <si>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</si>
  <si>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</si>
  <si>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</si>
  <si>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</si>
  <si>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</si>
  <si>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</si>
  <si>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</si>
  <si>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</si>
  <si>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</si>
  <si>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</si>
  <si>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</si>
  <si>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</si>
  <si>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</si>
  <si>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</si>
  <si>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</si>
  <si>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</si>
  <si>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</si>
  <si>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</si>
  <si>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</si>
  <si>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</si>
  <si>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</si>
  <si>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</si>
  <si>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</si>
  <si>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</si>
  <si>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</si>
  <si>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</si>
  <si>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</si>
  <si>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</si>
  <si>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</si>
  <si>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</si>
  <si>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</si>
  <si>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</si>
  <si>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</si>
  <si>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</si>
  <si>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</si>
  <si>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</si>
  <si>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</si>
  <si>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</si>
  <si>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</si>
  <si>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</si>
  <si>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</si>
  <si>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</si>
  <si>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</si>
  <si>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</si>
  <si>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</si>
  <si>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</si>
  <si>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</si>
  <si>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</si>
  <si>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</si>
  <si>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</si>
  <si>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</si>
  <si>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</si>
  <si>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</si>
  <si>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</si>
  <si>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</si>
  <si>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</si>
  <si>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</si>
  <si>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</si>
  <si>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</si>
  <si>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</si>
  <si>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</si>
  <si>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</si>
  <si>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</si>
  <si>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</si>
  <si>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</si>
  <si>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</si>
  <si>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</si>
  <si>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</si>
  <si>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</si>
  <si>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</si>
  <si>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</si>
  <si>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</si>
  <si>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</si>
  <si>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</si>
  <si>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</si>
  <si>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</si>
  <si>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</si>
  <si>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</si>
  <si>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</si>
  <si>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</si>
  <si>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</si>
  <si>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</si>
  <si>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</si>
  <si>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</si>
  <si>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</si>
  <si>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</si>
  <si>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</si>
  <si>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</si>
  <si>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</si>
  <si>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</si>
  <si>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</si>
  <si>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</si>
  <si>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</si>
  <si>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</si>
  <si>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</si>
  <si>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</si>
  <si>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</si>
  <si>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</si>
  <si>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</si>
  <si>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</si>
  <si>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</si>
  <si>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</si>
  <si>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</si>
  <si>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</si>
  <si>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</si>
  <si>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</si>
  <si>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</si>
  <si>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</si>
  <si>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</si>
  <si>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</si>
  <si>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</si>
  <si>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</si>
  <si>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</si>
  <si>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</si>
  <si>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</si>
  <si>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</si>
  <si>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</si>
  <si>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</si>
  <si>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</si>
  <si>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</si>
  <si>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</si>
  <si>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</si>
  <si>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</si>
  <si>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</si>
  <si>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</si>
  <si>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</si>
  <si>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</si>
  <si>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</si>
  <si>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</si>
  <si>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</si>
  <si>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</si>
  <si>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</si>
  <si>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</si>
  <si>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</si>
  <si>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</si>
  <si>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</si>
  <si>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</si>
  <si>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</si>
  <si>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</si>
  <si>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</si>
  <si>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</si>
  <si>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</si>
  <si>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</si>
  <si>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</si>
  <si>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</si>
  <si>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</si>
  <si>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</si>
  <si>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</si>
  <si>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</si>
  <si>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</si>
  <si>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</si>
  <si>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</si>
  <si>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</si>
  <si>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</si>
  <si>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</si>
  <si>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</si>
  <si>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</si>
  <si>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</si>
  <si>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</si>
  <si>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</si>
  <si>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</si>
  <si>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</si>
  <si>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</si>
  <si>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</si>
  <si>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</si>
  <si>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</si>
  <si>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</si>
  <si>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</si>
  <si>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</si>
  <si>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</si>
  <si>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</si>
  <si>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</si>
  <si>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</si>
  <si>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</si>
  <si>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</si>
  <si>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</si>
  <si>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</si>
  <si>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</si>
  <si>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</si>
  <si>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</si>
  <si>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</si>
  <si>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</si>
  <si>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</si>
  <si>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</si>
  <si>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</si>
  <si>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</si>
  <si>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</si>
  <si>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</si>
  <si>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</si>
  <si>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</si>
  <si>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</si>
  <si>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</si>
  <si>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</si>
  <si>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</si>
  <si>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</si>
  <si>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</si>
  <si>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</si>
  <si>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</si>
  <si>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</si>
  <si>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</si>
  <si>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</si>
  <si>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</si>
  <si>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</si>
  <si>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</si>
  <si>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</si>
  <si>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</si>
  <si>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</si>
  <si>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</si>
  <si>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</si>
  <si>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</si>
  <si>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</si>
  <si>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</si>
  <si>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</si>
  <si>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</si>
  <si>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</si>
  <si>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</si>
  <si>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</si>
  <si>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</si>
  <si>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</si>
  <si>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</si>
  <si>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</si>
  <si>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</si>
  <si>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</si>
  <si>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</si>
  <si>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</si>
  <si>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</si>
  <si>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</si>
  <si>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</si>
  <si>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</si>
  <si>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</si>
  <si>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</si>
  <si>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</si>
  <si>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</si>
  <si>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</si>
  <si>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</si>
  <si>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</si>
  <si>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</si>
  <si>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</si>
  <si>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</si>
  <si>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</si>
  <si>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</si>
  <si>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</si>
  <si>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</si>
  <si>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</si>
  <si>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</si>
  <si>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</si>
  <si>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</si>
  <si>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</si>
  <si>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</si>
  <si>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</si>
  <si>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</si>
  <si>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</si>
  <si>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</si>
  <si>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</si>
  <si>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</si>
  <si>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</si>
  <si>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</si>
  <si>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</si>
  <si>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</si>
  <si>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</si>
  <si>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</si>
  <si>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</si>
  <si>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</si>
  <si>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</si>
  <si>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</si>
  <si>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</si>
  <si>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</si>
  <si>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</si>
  <si>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</si>
  <si>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</si>
  <si>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</si>
  <si>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</si>
  <si>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</si>
  <si>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</si>
  <si>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</si>
  <si>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</si>
  <si>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</si>
  <si>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</si>
  <si>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</si>
  <si>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</si>
  <si>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</si>
  <si>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</si>
  <si>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</si>
  <si>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</si>
  <si>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</si>
  <si>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</si>
  <si>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</si>
  <si>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</si>
  <si>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</si>
  <si>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</si>
  <si>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</si>
  <si>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</si>
  <si>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</si>
  <si>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</si>
  <si>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</si>
  <si>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</si>
  <si>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</si>
  <si>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</si>
  <si>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</si>
  <si>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</si>
  <si>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</si>
  <si>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</si>
  <si>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</si>
  <si>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</si>
  <si>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</si>
  <si>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</si>
  <si>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</si>
  <si>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</si>
  <si>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</si>
  <si>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</si>
  <si>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</si>
  <si>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</si>
  <si>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</si>
  <si>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</si>
  <si>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</si>
  <si>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</si>
  <si>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</si>
  <si>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</si>
  <si>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</si>
  <si>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</si>
  <si>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</si>
  <si>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</si>
  <si>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</si>
  <si>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</si>
  <si>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</si>
  <si>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</si>
  <si>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</si>
  <si>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</si>
  <si>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</si>
  <si>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</si>
  <si>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</si>
  <si>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</si>
  <si>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</si>
  <si>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</si>
  <si>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</si>
  <si>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</si>
  <si>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</si>
  <si>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</si>
  <si>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</si>
  <si>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</si>
  <si>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</si>
  <si>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</si>
  <si>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</si>
  <si>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</si>
  <si>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</si>
  <si>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</si>
  <si>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</si>
  <si>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</si>
  <si>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</si>
  <si>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</si>
  <si>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</si>
  <si>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</si>
  <si>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</si>
  <si>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</si>
  <si>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</si>
  <si>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</si>
  <si>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</si>
  <si>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</si>
  <si>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</si>
  <si>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</si>
  <si>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</si>
  <si>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</si>
  <si>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</si>
  <si>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</si>
  <si>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</si>
  <si>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</si>
  <si>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</si>
  <si>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</si>
  <si>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</si>
  <si>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</si>
  <si>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</si>
  <si>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</si>
  <si>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</si>
  <si>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</si>
  <si>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</si>
  <si>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</si>
  <si>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</si>
  <si>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</si>
  <si>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</si>
  <si>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</si>
  <si>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</si>
  <si>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</si>
  <si>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</si>
  <si>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</si>
  <si>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</si>
  <si>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</si>
  <si>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</si>
  <si>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</si>
  <si>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</si>
  <si>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</si>
  <si>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</si>
  <si>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</si>
  <si>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</si>
  <si>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</si>
  <si>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</si>
  <si>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</si>
  <si>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</si>
  <si>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</si>
  <si>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</si>
  <si>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</si>
  <si>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</si>
  <si>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</si>
  <si>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</si>
  <si>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</si>
  <si>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</si>
  <si>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</si>
  <si>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</si>
  <si>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</si>
  <si>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</si>
  <si>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</si>
  <si>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</si>
  <si>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</si>
  <si>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</si>
  <si>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</si>
  <si>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</si>
  <si>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</si>
  <si>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</si>
  <si>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</si>
  <si>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</si>
  <si>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</si>
  <si>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</si>
  <si>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</si>
  <si>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</si>
  <si>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</si>
  <si>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</si>
  <si>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</si>
  <si>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</si>
  <si>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</si>
  <si>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</si>
  <si>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</si>
  <si>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</si>
  <si>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</si>
  <si>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</si>
  <si>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</si>
  <si>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</si>
  <si>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</si>
  <si>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</si>
  <si>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</si>
  <si>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</si>
  <si>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</si>
  <si>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</si>
  <si>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</si>
  <si>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</si>
  <si>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</si>
  <si>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</si>
  <si>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</si>
  <si>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</si>
  <si>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</si>
  <si>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</si>
  <si>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</si>
  <si>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</si>
  <si>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</si>
  <si>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</si>
  <si>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</si>
  <si>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</si>
  <si>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</si>
  <si>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</si>
  <si>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</si>
  <si>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</si>
  <si>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</si>
  <si>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</si>
  <si>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</si>
  <si>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</si>
  <si>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</si>
  <si>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</si>
  <si>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</si>
  <si>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</si>
  <si>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</si>
  <si>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</si>
  <si>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</si>
  <si>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</si>
  <si>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</si>
  <si>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</si>
  <si>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</si>
  <si>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</si>
  <si>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</si>
  <si>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</si>
  <si>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</si>
  <si>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</si>
  <si>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</si>
  <si>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</si>
  <si>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</si>
  <si>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</si>
  <si>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</si>
  <si>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</si>
  <si>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</si>
  <si>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</si>
  <si>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</si>
  <si>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</si>
  <si>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</si>
  <si>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</si>
  <si>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</si>
  <si>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</si>
  <si>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</si>
  <si>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</si>
  <si>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</si>
  <si>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</si>
  <si>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</si>
  <si>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</si>
  <si>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</si>
  <si>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</si>
  <si>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</si>
  <si>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</si>
  <si>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</si>
  <si>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</si>
  <si>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</si>
  <si>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</si>
  <si>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</si>
  <si>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</si>
  <si>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</si>
  <si>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</si>
  <si>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</si>
  <si>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</si>
  <si>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</si>
  <si>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</si>
  <si>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</si>
  <si>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</si>
  <si>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</si>
  <si>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</si>
  <si>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</si>
  <si>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</si>
  <si>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</si>
  <si>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</si>
  <si>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</si>
  <si>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</si>
  <si>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</si>
  <si>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</si>
  <si>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</si>
  <si>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</si>
  <si>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</si>
  <si>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</si>
  <si>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</si>
  <si>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</si>
  <si>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</si>
  <si>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</si>
  <si>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</si>
  <si>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</si>
  <si>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</si>
  <si>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</si>
  <si>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</si>
  <si>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</si>
  <si>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</si>
  <si>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</si>
  <si>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</si>
  <si>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</si>
  <si>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</si>
  <si>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</si>
  <si>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</si>
  <si>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</si>
  <si>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</si>
  <si>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</si>
  <si>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</si>
  <si>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</si>
  <si>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</si>
  <si>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</si>
  <si>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</si>
  <si>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</si>
  <si>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</si>
  <si>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</si>
  <si>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</si>
  <si>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</si>
  <si>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</si>
  <si>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</si>
  <si>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</si>
  <si>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</si>
  <si>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</si>
  <si>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</si>
  <si>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</si>
  <si>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</si>
  <si>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</si>
  <si>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</si>
  <si>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</si>
  <si>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</si>
  <si>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</si>
  <si>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</si>
  <si>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</si>
  <si>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</si>
  <si>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</si>
  <si>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</si>
  <si>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</si>
  <si>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</si>
  <si>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</si>
  <si>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</si>
  <si>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</si>
  <si>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</si>
  <si>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</si>
  <si>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</si>
  <si>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</si>
  <si>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</si>
  <si>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</si>
  <si>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</si>
  <si>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</si>
  <si>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</si>
  <si>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</si>
  <si>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</si>
  <si>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</si>
  <si>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</si>
  <si>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</si>
  <si>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</si>
  <si>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</si>
  <si>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</si>
  <si>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</si>
  <si>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</si>
  <si>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</si>
  <si>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</si>
  <si>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</si>
  <si>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</si>
  <si>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</si>
  <si>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</si>
  <si>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</si>
  <si>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</si>
  <si>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</si>
  <si>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</si>
  <si>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</si>
  <si>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</si>
  <si>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</si>
  <si>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</si>
  <si>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</si>
  <si>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</si>
  <si>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</si>
  <si>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</si>
  <si>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</si>
  <si>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</si>
  <si>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</si>
  <si>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</si>
  <si>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</si>
  <si>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</si>
  <si>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</si>
  <si>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</si>
  <si>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</si>
  <si>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</si>
  <si>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</si>
  <si>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</si>
  <si>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</si>
  <si>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</si>
  <si>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</si>
  <si>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</si>
  <si>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</si>
  <si>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</si>
  <si>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</si>
  <si>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</si>
  <si>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</si>
  <si>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</si>
  <si>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</si>
  <si>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</si>
  <si>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</si>
  <si>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</si>
  <si>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</si>
  <si>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</si>
  <si>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</si>
  <si>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</si>
  <si>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</si>
  <si>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</si>
  <si>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</si>
  <si>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</si>
  <si>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</si>
  <si>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</si>
  <si>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</si>
  <si>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</si>
  <si>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</si>
  <si>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</si>
  <si>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</si>
  <si>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</si>
  <si>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</si>
  <si>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</si>
  <si>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</si>
  <si>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</si>
  <si>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</si>
  <si>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</si>
  <si>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</si>
  <si>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</si>
  <si>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</si>
  <si>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</si>
  <si>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</si>
  <si>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</si>
  <si>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</si>
  <si>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</si>
  <si>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</si>
  <si>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</si>
  <si>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</si>
  <si>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</si>
  <si>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</si>
  <si>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</si>
  <si>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</si>
  <si>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</si>
  <si>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</si>
  <si>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</si>
  <si>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</si>
  <si>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</si>
  <si>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</si>
  <si>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</si>
  <si>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</si>
  <si>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</si>
  <si>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</si>
  <si>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</si>
  <si>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</si>
  <si>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</si>
  <si>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</si>
  <si>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</si>
  <si>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</si>
  <si>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</si>
  <si>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</si>
  <si>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</si>
  <si>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</si>
  <si>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</si>
  <si>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</si>
  <si>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</si>
  <si>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</si>
  <si>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</si>
  <si>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</si>
  <si>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</si>
  <si>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</si>
  <si>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</si>
  <si>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</si>
  <si>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</si>
  <si>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</si>
  <si>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</si>
  <si>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</si>
  <si>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</si>
  <si>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</si>
  <si>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</si>
  <si>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</si>
  <si>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</si>
  <si>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</si>
  <si>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</si>
  <si>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</si>
  <si>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</si>
  <si>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</si>
  <si>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</si>
  <si>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</si>
  <si>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</si>
  <si>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</si>
  <si>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</si>
  <si>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</si>
  <si>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</si>
  <si>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</si>
  <si>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</si>
  <si>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</si>
  <si>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</si>
  <si>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</si>
  <si>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</si>
  <si>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</si>
  <si>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</si>
  <si>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</si>
  <si>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</si>
  <si>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</si>
  <si>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</si>
  <si>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</si>
  <si>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</si>
  <si>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</si>
  <si>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</si>
  <si>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</si>
  <si>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</si>
  <si>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</si>
  <si>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</si>
  <si>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</si>
  <si>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</si>
  <si>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</si>
  <si>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</si>
  <si>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</si>
  <si>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</si>
  <si>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</si>
  <si>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</si>
  <si>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</si>
  <si>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</si>
  <si>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</si>
  <si>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</si>
  <si>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</si>
  <si>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</si>
  <si>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</si>
  <si>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</si>
  <si>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</si>
  <si>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</si>
  <si>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</si>
  <si>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</si>
  <si>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</si>
  <si>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</si>
  <si>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</si>
  <si>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</si>
  <si>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</si>
  <si>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</si>
  <si>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</si>
  <si>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</si>
  <si>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</si>
  <si>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</si>
  <si>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</si>
  <si>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</si>
  <si>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</si>
  <si>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</si>
  <si>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</si>
  <si>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</si>
  <si>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</si>
  <si>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</si>
  <si>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</si>
  <si>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</si>
  <si>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</si>
  <si>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</si>
  <si>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</si>
  <si>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</si>
  <si>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</si>
  <si>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</si>
  <si>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</si>
  <si>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</si>
  <si>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</si>
  <si>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</si>
  <si>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</si>
  <si>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</si>
  <si>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</si>
  <si>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</si>
  <si>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</si>
  <si>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</si>
  <si>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</si>
  <si>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</si>
  <si>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</si>
  <si>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</si>
  <si>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</si>
  <si>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</si>
  <si>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</si>
  <si>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</si>
  <si>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</si>
  <si>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</si>
  <si>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</si>
  <si>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</si>
  <si>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</si>
  <si>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</si>
  <si>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</si>
  <si>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</si>
  <si>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</si>
  <si>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</si>
  <si>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</si>
  <si>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</si>
  <si>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</si>
  <si>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</si>
  <si>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</si>
  <si>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</si>
  <si>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</si>
  <si>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</si>
  <si>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</si>
  <si>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</si>
  <si>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</si>
  <si>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</si>
  <si>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</si>
  <si>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</si>
  <si>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</si>
  <si>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</si>
  <si>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</si>
  <si>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</si>
  <si>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</si>
  <si>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</si>
  <si>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</si>
  <si>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</si>
  <si>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</si>
  <si>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</si>
  <si>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</si>
  <si>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</si>
  <si>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</si>
  <si>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</si>
  <si>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</si>
  <si>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</si>
  <si>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</si>
  <si>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</si>
  <si>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</si>
  <si>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</si>
  <si>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</si>
  <si>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</si>
  <si>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</si>
  <si>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</si>
  <si>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</si>
  <si>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</si>
  <si>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</si>
  <si>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</si>
  <si>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</si>
  <si>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</si>
  <si>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</si>
  <si>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</si>
  <si>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</si>
  <si>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</si>
  <si>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</si>
  <si>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</si>
  <si>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</si>
  <si>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</si>
  <si>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</si>
  <si>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</si>
  <si>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</si>
  <si>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</si>
  <si>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</si>
  <si>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</si>
  <si>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</si>
  <si>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</si>
  <si>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</si>
  <si>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</si>
  <si>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</si>
  <si>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</si>
  <si>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</si>
  <si>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</si>
  <si>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</si>
  <si>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</si>
  <si>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</si>
  <si>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</si>
  <si>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</si>
  <si>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</si>
  <si>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</si>
  <si>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</si>
  <si>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</si>
  <si>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</si>
  <si>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</si>
  <si>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</si>
  <si>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</si>
  <si>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</si>
  <si>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</si>
  <si>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</si>
  <si>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</si>
  <si>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</si>
  <si>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</si>
  <si>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</si>
  <si>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</si>
  <si>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</si>
  <si>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</si>
  <si>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</si>
  <si>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</si>
  <si>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</si>
  <si>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</si>
  <si>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</si>
  <si>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</si>
  <si>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</si>
  <si>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</si>
  <si>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</si>
  <si>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</si>
  <si>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</si>
  <si>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</si>
  <si>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</si>
  <si>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</si>
  <si>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</si>
  <si>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</si>
  <si>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</si>
  <si>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</si>
  <si>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</si>
  <si>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</si>
  <si>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</si>
  <si>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</si>
  <si>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</si>
  <si>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</si>
  <si>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</si>
  <si>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</si>
  <si>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</si>
  <si>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</si>
  <si>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</si>
  <si>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</si>
  <si>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</si>
  <si>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</si>
  <si>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</si>
  <si>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</si>
  <si>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</si>
  <si>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</si>
  <si>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</si>
  <si>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</si>
  <si>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</si>
  <si>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</si>
  <si>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</si>
  <si>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</si>
  <si>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</si>
  <si>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</si>
  <si>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</si>
  <si>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</si>
  <si>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</si>
  <si>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</si>
  <si>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</si>
  <si>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</si>
  <si>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</si>
  <si>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</si>
  <si>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</si>
  <si>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</si>
  <si>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</si>
  <si>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</si>
  <si>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</si>
  <si>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</si>
  <si>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</si>
  <si>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</si>
  <si>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</si>
  <si>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</si>
  <si>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</si>
  <si>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</si>
  <si>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</si>
  <si>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</si>
  <si>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</si>
  <si>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</si>
  <si>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</si>
  <si>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</si>
  <si>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</si>
  <si>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</si>
  <si>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</si>
  <si>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</si>
  <si>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</si>
  <si>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</si>
  <si>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</si>
  <si>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</si>
  <si>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</si>
  <si>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</si>
  <si>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</si>
  <si>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</si>
  <si>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</si>
  <si>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</si>
  <si>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</si>
  <si>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</si>
  <si>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</si>
  <si>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</si>
  <si>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</si>
  <si>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</si>
  <si>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</si>
  <si>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</si>
  <si>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</si>
  <si>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</si>
  <si>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</si>
  <si>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</si>
  <si>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</si>
  <si>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</si>
  <si>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</si>
  <si>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</si>
  <si>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</si>
  <si>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</si>
  <si>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</si>
  <si>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</si>
  <si>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</si>
  <si>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</si>
  <si>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</si>
  <si>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</si>
  <si>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</si>
  <si>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</si>
  <si>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</si>
  <si>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</si>
  <si>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</si>
  <si>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</si>
  <si>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</si>
  <si>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</si>
  <si>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</si>
  <si>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</si>
  <si>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</si>
  <si>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</si>
  <si>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</si>
  <si>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</si>
  <si>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</si>
  <si>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</si>
  <si>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</si>
  <si>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</si>
  <si>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</si>
  <si>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</si>
  <si>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</si>
  <si>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</si>
  <si>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</si>
  <si>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</si>
  <si>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</si>
  <si>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</si>
  <si>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</si>
  <si>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</si>
  <si>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</si>
  <si>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</si>
  <si>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</si>
  <si>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</si>
  <si>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</si>
  <si>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</si>
  <si>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</si>
  <si>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</si>
  <si>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</si>
  <si>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</si>
  <si>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</si>
  <si>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</si>
  <si>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</si>
  <si>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</si>
  <si>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</si>
  <si>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</si>
  <si>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</si>
  <si>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</si>
  <si>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</si>
  <si>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</si>
  <si>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</si>
  <si>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</si>
  <si>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</si>
  <si>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</si>
  <si>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</si>
  <si>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</si>
  <si>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</si>
  <si>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</si>
  <si>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</si>
  <si>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</si>
  <si>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</si>
  <si>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</si>
  <si>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</si>
  <si>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</si>
  <si>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</si>
  <si>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</si>
  <si>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</si>
  <si>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</si>
  <si>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</si>
  <si>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</si>
  <si>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</si>
  <si>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</si>
  <si>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</si>
  <si>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</si>
  <si>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</si>
  <si>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</si>
  <si>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</si>
  <si>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</si>
  <si>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</si>
  <si>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</si>
  <si>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</si>
  <si>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</si>
  <si>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</si>
  <si>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</si>
  <si>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</si>
  <si>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</si>
  <si>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</si>
  <si>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</si>
  <si>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</si>
  <si>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</si>
  <si>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</si>
  <si>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</si>
  <si>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</si>
  <si>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</si>
  <si>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</si>
  <si>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</si>
  <si>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</si>
  <si>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</si>
  <si>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</si>
  <si>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</si>
  <si>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</si>
  <si>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</si>
  <si>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</si>
  <si>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</si>
  <si>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</si>
  <si>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</si>
  <si>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</si>
  <si>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</si>
  <si>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</si>
  <si>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</si>
  <si>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</si>
  <si>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</si>
  <si>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</si>
  <si>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</si>
  <si>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</si>
  <si>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</si>
  <si>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</si>
  <si>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</si>
  <si>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</si>
  <si>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</si>
  <si>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</si>
  <si>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</si>
  <si>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</si>
  <si>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</si>
  <si>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</si>
  <si>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</si>
  <si>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</si>
  <si>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</si>
  <si>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</si>
  <si>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</si>
  <si>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</si>
  <si>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</si>
  <si>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</si>
  <si>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</si>
  <si>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</si>
  <si>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</si>
  <si>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</si>
  <si>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</si>
  <si>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</si>
  <si>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</si>
  <si>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</si>
  <si>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</si>
  <si>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</si>
  <si>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</si>
  <si>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</si>
  <si>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</si>
  <si>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</si>
  <si>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</si>
  <si>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</si>
  <si>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</si>
  <si>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</si>
  <si>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</si>
  <si>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</si>
  <si>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</si>
  <si>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</si>
  <si>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</si>
  <si>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</si>
  <si>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</si>
  <si>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</si>
  <si>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</si>
  <si>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</si>
  <si>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</si>
  <si>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</si>
  <si>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</si>
  <si>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</si>
  <si>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</si>
  <si>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</si>
  <si>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</si>
  <si>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</si>
  <si>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</si>
  <si>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</si>
  <si>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</si>
  <si>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</si>
  <si>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</si>
  <si>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</si>
  <si>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</si>
  <si>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</si>
  <si>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</si>
  <si>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</si>
  <si>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</si>
  <si>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</si>
  <si>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</si>
  <si>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</si>
  <si>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</si>
  <si>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</si>
  <si>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</si>
  <si>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</si>
  <si>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</si>
  <si>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</si>
  <si>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</si>
  <si>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</si>
  <si>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</si>
  <si>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</si>
  <si>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</si>
  <si>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</si>
  <si>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</si>
  <si>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</si>
  <si>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</si>
  <si>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</si>
  <si>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</si>
  <si>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</si>
  <si>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</si>
  <si>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</si>
  <si>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</si>
  <si>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</si>
  <si>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</si>
  <si>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</si>
  <si>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</si>
  <si>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</si>
  <si>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</si>
  <si>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</si>
  <si>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</si>
  <si>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</si>
  <si>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</si>
  <si>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</si>
  <si>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</si>
  <si>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</si>
  <si>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</si>
  <si>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</si>
  <si>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</si>
  <si>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</si>
  <si>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</si>
  <si>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</si>
  <si>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</si>
  <si>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</si>
  <si>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</si>
  <si>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</si>
  <si>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</si>
  <si>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</si>
  <si>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</si>
  <si>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</si>
  <si>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</si>
  <si>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</si>
  <si>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</si>
  <si>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</si>
  <si>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</si>
  <si>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</si>
  <si>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</si>
  <si>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</si>
  <si>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</si>
  <si>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</si>
  <si>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</si>
  <si>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</si>
  <si>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</si>
  <si>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</si>
  <si>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</si>
  <si>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</si>
  <si>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</si>
  <si>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</si>
  <si>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</si>
  <si>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</si>
  <si>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</si>
  <si>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</si>
  <si>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</si>
  <si>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</si>
  <si>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</si>
  <si>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</si>
  <si>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</si>
  <si>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</si>
  <si>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</si>
  <si>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</si>
  <si>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</si>
  <si>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</si>
  <si>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</si>
  <si>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</si>
  <si>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</si>
  <si>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</si>
  <si>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</si>
  <si>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</si>
  <si>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</si>
  <si>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</si>
  <si>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</si>
  <si>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</si>
  <si>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</si>
  <si>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</si>
  <si>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</si>
  <si>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</si>
  <si>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</si>
  <si>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</si>
  <si>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</si>
  <si>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</si>
  <si>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</si>
  <si>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</si>
  <si>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</si>
  <si>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</si>
  <si>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</si>
  <si>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</si>
  <si>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</si>
  <si>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</si>
  <si>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</si>
  <si>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</si>
  <si>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</si>
  <si>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</si>
  <si>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</si>
  <si>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</si>
  <si>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</si>
  <si>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</si>
  <si>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</si>
  <si>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</si>
  <si>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</si>
  <si>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</si>
  <si>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</si>
  <si>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</si>
  <si>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</si>
  <si>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</si>
  <si>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</si>
  <si>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</si>
  <si>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</si>
  <si>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</si>
  <si>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</si>
  <si>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</si>
  <si>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</si>
  <si>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</si>
  <si>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</si>
  <si>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</si>
  <si>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</si>
  <si>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</si>
  <si>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</si>
  <si>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</si>
  <si>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</si>
  <si>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</si>
  <si>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</si>
  <si>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</si>
  <si>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</si>
  <si>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</si>
  <si>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</si>
  <si>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</si>
  <si>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</si>
  <si>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</si>
  <si>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</si>
  <si>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</si>
  <si>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</si>
  <si>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</si>
  <si>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</si>
  <si>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</si>
  <si>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</si>
  <si>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</si>
  <si>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</si>
  <si>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</si>
  <si>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</si>
  <si>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</si>
  <si>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</si>
  <si>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</si>
  <si>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</si>
  <si>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</si>
  <si>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</si>
  <si>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</si>
  <si>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</si>
  <si>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</si>
  <si>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</si>
  <si>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</si>
  <si>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</si>
  <si>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</si>
  <si>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</si>
  <si>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</si>
  <si>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</si>
  <si>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</si>
  <si>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</si>
  <si>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</si>
  <si>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</si>
  <si>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</si>
  <si>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</si>
  <si>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</si>
  <si>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</si>
  <si>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</si>
  <si>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</si>
  <si>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</si>
  <si>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</si>
  <si>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</si>
  <si>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</si>
  <si>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</si>
  <si>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</si>
  <si>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</si>
  <si>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</si>
  <si>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</si>
  <si>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</si>
  <si>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</si>
  <si>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</si>
  <si>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</si>
  <si>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</si>
  <si>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</si>
  <si>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</si>
  <si>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</si>
  <si>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</si>
  <si>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</si>
  <si>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</si>
  <si>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</si>
  <si>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</si>
  <si>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</si>
  <si>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</si>
  <si>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</si>
  <si>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</si>
  <si>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</si>
  <si>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</si>
  <si>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</si>
  <si>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</si>
  <si>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</si>
  <si>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</si>
  <si>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</si>
  <si>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</si>
  <si>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</si>
  <si>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</si>
  <si>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</si>
  <si>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</si>
  <si>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</si>
  <si>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</si>
  <si>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</si>
  <si>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</si>
  <si>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</si>
  <si>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</si>
  <si>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</si>
  <si>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</si>
  <si>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</si>
  <si>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</si>
  <si>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</si>
  <si>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</si>
  <si>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</si>
  <si>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</si>
  <si>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</si>
  <si>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</si>
  <si>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</si>
  <si>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</si>
  <si>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</si>
  <si>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</si>
  <si>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</si>
  <si>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</si>
  <si>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</si>
  <si>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</si>
  <si>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</si>
  <si>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</si>
  <si>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</si>
  <si>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</si>
  <si>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</si>
  <si>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</si>
  <si>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</si>
  <si>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</si>
  <si>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</si>
  <si>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</si>
  <si>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</si>
  <si>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</si>
  <si>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</si>
  <si>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</si>
  <si>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</si>
  <si>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</si>
  <si>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</si>
  <si>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</si>
  <si>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</si>
  <si>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</si>
  <si>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</si>
  <si>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</si>
  <si>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</si>
  <si>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</si>
  <si>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</si>
  <si>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</si>
  <si>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</si>
  <si>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</si>
  <si>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</si>
  <si>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</si>
  <si>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</si>
  <si>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</si>
  <si>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</si>
  <si>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</si>
  <si>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</si>
  <si>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</si>
  <si>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</si>
  <si>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</si>
  <si>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</si>
  <si>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</si>
  <si>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</si>
  <si>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</si>
  <si>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</si>
  <si>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</si>
  <si>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</si>
  <si>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</si>
  <si>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</si>
  <si>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</si>
  <si>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</si>
  <si>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</si>
  <si>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</si>
  <si>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</si>
  <si>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</si>
  <si>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</si>
  <si>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</si>
  <si>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</si>
  <si>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</si>
  <si>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</si>
  <si>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</si>
  <si>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</si>
  <si>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</si>
  <si>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</si>
  <si>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</si>
  <si>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</si>
  <si>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</si>
  <si>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</si>
  <si>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</si>
  <si>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</si>
  <si>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</si>
  <si>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</si>
  <si>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</si>
  <si>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</si>
  <si>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</si>
  <si>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</si>
  <si>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</si>
  <si>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</si>
  <si>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</si>
  <si>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</si>
  <si>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</si>
  <si>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</si>
  <si>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</si>
  <si>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</si>
  <si>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</si>
  <si>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</si>
  <si>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</si>
  <si>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</si>
  <si>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</si>
  <si>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</si>
  <si>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</si>
  <si>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</si>
  <si>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</si>
  <si>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</si>
  <si>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</si>
  <si>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</si>
  <si>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</si>
  <si>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</si>
  <si>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</si>
  <si>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</si>
  <si>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</si>
  <si>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</si>
  <si>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</si>
  <si>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</si>
  <si>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</si>
  <si>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</si>
  <si>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</si>
  <si>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</si>
  <si>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</si>
  <si>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</si>
  <si>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</si>
  <si>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</si>
  <si>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</si>
  <si>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</si>
  <si>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</si>
  <si>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</si>
  <si>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</si>
  <si>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</si>
  <si>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</si>
  <si>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</si>
  <si>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</si>
  <si>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</si>
  <si>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</si>
  <si>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</si>
  <si>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</si>
  <si>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</si>
  <si>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</si>
  <si>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</si>
  <si>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</si>
  <si>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</si>
  <si>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</si>
  <si>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</si>
  <si>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</si>
  <si>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</si>
  <si>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</si>
  <si>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</si>
  <si>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</si>
  <si>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</si>
  <si>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</si>
  <si>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</si>
  <si>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</si>
  <si>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</si>
  <si>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</si>
  <si>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</si>
  <si>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</si>
  <si>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</si>
  <si>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</si>
  <si>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</si>
  <si>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</si>
  <si>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</si>
  <si>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</si>
  <si>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</si>
  <si>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</si>
  <si>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</si>
  <si>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</si>
  <si>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</si>
  <si>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</si>
  <si>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</si>
  <si>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</si>
  <si>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</si>
  <si>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</si>
  <si>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</si>
  <si>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</si>
  <si>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</si>
  <si>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</si>
  <si>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</si>
  <si>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</si>
  <si>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</si>
  <si>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</si>
  <si>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</si>
  <si>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</si>
  <si>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</si>
  <si>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</si>
  <si>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</si>
  <si>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</si>
  <si>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</si>
  <si>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</si>
  <si>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</si>
  <si>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</si>
  <si>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</si>
  <si>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</si>
  <si>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</si>
  <si>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</si>
  <si>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</si>
  <si>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</si>
  <si>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</si>
  <si>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</si>
  <si>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</si>
  <si>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</si>
  <si>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</si>
  <si>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</si>
  <si>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</si>
  <si>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</si>
  <si>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</si>
  <si>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</si>
  <si>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</si>
  <si>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</si>
  <si>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</si>
  <si>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</si>
  <si>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</si>
  <si>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</si>
  <si>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</si>
  <si>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</si>
  <si>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</si>
  <si>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</si>
  <si>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</si>
  <si>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</si>
  <si>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</si>
  <si>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</si>
  <si>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</si>
  <si>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</si>
  <si>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</si>
  <si>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</si>
  <si>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</si>
  <si>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</si>
  <si>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</si>
  <si>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</si>
  <si>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</si>
  <si>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</si>
  <si>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</si>
  <si>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</si>
  <si>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</si>
  <si>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</si>
  <si>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</si>
  <si>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</si>
  <si>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</si>
  <si>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</si>
  <si>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</si>
  <si>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</si>
  <si>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</si>
  <si>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</si>
  <si>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</si>
  <si>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</si>
  <si>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</si>
  <si>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</si>
  <si>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</si>
  <si>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</si>
  <si>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</si>
  <si>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</si>
  <si>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</si>
  <si>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</si>
  <si>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</si>
  <si>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</si>
  <si>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</si>
  <si>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</si>
  <si>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</si>
  <si>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</si>
  <si>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</si>
  <si>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</si>
  <si>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</si>
  <si>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</si>
  <si>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</si>
  <si>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</si>
  <si>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</si>
  <si>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</si>
  <si>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</si>
  <si>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</si>
  <si>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</si>
  <si>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</si>
  <si>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</si>
  <si>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</si>
  <si>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</si>
  <si>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</si>
  <si>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</si>
  <si>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</si>
  <si>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</si>
  <si>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</si>
  <si>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</si>
  <si>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</si>
  <si>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</si>
  <si>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</si>
  <si>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</si>
  <si>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</si>
  <si>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</si>
  <si>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</si>
  <si>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</si>
  <si>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</si>
  <si>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</si>
  <si>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</si>
  <si>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</si>
  <si>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</si>
  <si>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</si>
  <si>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</si>
  <si>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</si>
  <si>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</si>
  <si>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</si>
  <si>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</si>
  <si>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</si>
  <si>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</si>
  <si>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</si>
  <si>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</si>
  <si>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</si>
  <si>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</si>
  <si>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</si>
  <si>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</si>
  <si>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</si>
  <si>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</si>
  <si>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</si>
  <si>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</si>
  <si>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</si>
  <si>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</si>
  <si>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</si>
  <si>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</si>
  <si>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</si>
  <si>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</si>
  <si>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</si>
  <si>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</si>
  <si>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</si>
  <si>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</si>
  <si>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</si>
  <si>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</si>
  <si>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</si>
  <si>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</si>
  <si>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</si>
  <si>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</si>
  <si>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</si>
  <si>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</si>
  <si>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</si>
  <si>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</si>
  <si>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</si>
  <si>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</si>
  <si>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</si>
  <si>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</si>
  <si>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</si>
  <si>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</si>
  <si>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</si>
  <si>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</si>
  <si>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</si>
  <si>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</si>
  <si>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</si>
  <si>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</si>
  <si>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</si>
  <si>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</si>
  <si>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</si>
  <si>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</si>
  <si>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</si>
  <si>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</si>
  <si>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</si>
  <si>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</si>
  <si>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</si>
  <si>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</si>
  <si>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</si>
  <si>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</si>
  <si>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</si>
  <si>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</si>
  <si>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</si>
  <si>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</si>
  <si>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</si>
  <si>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</si>
  <si>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</si>
  <si>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</si>
  <si>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</si>
  <si>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</si>
  <si>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</si>
  <si>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</si>
  <si>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</si>
  <si>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</si>
  <si>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</si>
  <si>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</si>
  <si>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</si>
  <si>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</si>
  <si>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</si>
  <si>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</si>
  <si>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</si>
  <si>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</si>
  <si>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</si>
  <si>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</si>
  <si>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</si>
  <si>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</si>
  <si>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</si>
  <si>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</si>
  <si>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</si>
  <si>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</si>
  <si>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</si>
  <si>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</si>
  <si>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</si>
  <si>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</si>
  <si>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</si>
  <si>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</si>
  <si>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</si>
  <si>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</si>
  <si>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</si>
  <si>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</si>
  <si>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</si>
  <si>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</si>
  <si>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</si>
  <si>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</si>
  <si>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</si>
  <si>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</si>
  <si>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</si>
  <si>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</si>
  <si>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</si>
  <si>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</si>
  <si>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</si>
  <si>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</si>
  <si>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</si>
  <si>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</si>
  <si>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</si>
  <si>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</si>
  <si>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</si>
  <si>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</si>
  <si>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</si>
  <si>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</si>
  <si>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</si>
  <si>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</si>
  <si>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</si>
  <si>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</si>
  <si>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</si>
  <si>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</si>
  <si>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</si>
  <si>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</si>
  <si>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</si>
  <si>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</si>
  <si>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</si>
  <si>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</si>
  <si>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</si>
  <si>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</si>
  <si>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</si>
  <si>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</si>
  <si>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</si>
  <si>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</si>
  <si>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</si>
  <si>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</si>
  <si>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</si>
  <si>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</si>
  <si>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</si>
  <si>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</si>
  <si>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</si>
  <si>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</si>
  <si>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</si>
  <si>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</si>
  <si>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</si>
  <si>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</si>
  <si>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</si>
  <si>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</si>
  <si>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</si>
  <si>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</si>
  <si>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</si>
  <si>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</si>
  <si>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</si>
  <si>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</si>
  <si>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</si>
  <si>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</si>
  <si>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</si>
  <si>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</si>
  <si>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</si>
  <si>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</si>
  <si>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</si>
  <si>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</si>
  <si>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</si>
  <si>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</si>
  <si>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</si>
  <si>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</si>
  <si>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</si>
  <si>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</si>
  <si>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</si>
  <si>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</si>
  <si>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</si>
  <si>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</si>
  <si>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</si>
  <si>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</si>
  <si>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</si>
  <si>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</si>
  <si>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</si>
  <si>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</si>
  <si>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</si>
  <si>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</si>
  <si>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</si>
  <si>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</si>
  <si>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</si>
  <si>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</si>
  <si>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</si>
  <si>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</si>
  <si>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</si>
  <si>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</si>
  <si>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</si>
  <si>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</si>
  <si>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</si>
  <si>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</si>
  <si>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</si>
  <si>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</si>
  <si>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</si>
  <si>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</si>
  <si>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</si>
  <si>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</si>
  <si>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</si>
  <si>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</si>
  <si>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</si>
  <si>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</si>
  <si>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</si>
  <si>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</si>
  <si>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</si>
  <si>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</si>
  <si>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</si>
  <si>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</si>
  <si>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</si>
  <si>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</si>
  <si>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</si>
  <si>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</si>
  <si>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</si>
  <si>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</si>
  <si>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</si>
  <si>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</si>
  <si>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</si>
  <si>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</si>
  <si>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</si>
  <si>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</si>
  <si>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</si>
  <si>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</si>
  <si>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</si>
  <si>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</si>
  <si>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</si>
  <si>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</si>
  <si>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</si>
  <si>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</si>
  <si>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</si>
  <si>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</si>
  <si>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</si>
  <si>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</si>
  <si>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</si>
  <si>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</si>
  <si>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</si>
  <si>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</si>
  <si>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</si>
  <si>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</si>
  <si>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</si>
  <si>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</si>
  <si>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</si>
  <si>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</si>
  <si>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</si>
  <si>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</si>
  <si>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</si>
  <si>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</si>
  <si>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</si>
  <si>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</si>
  <si>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</si>
  <si>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</si>
  <si>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</si>
  <si>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</si>
  <si>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</si>
  <si>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</si>
  <si>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</si>
  <si>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</si>
  <si>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</si>
  <si>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</si>
  <si>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</si>
  <si>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</si>
  <si>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</si>
  <si>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</si>
  <si>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</si>
  <si>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</si>
  <si>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</si>
  <si>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</si>
  <si>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</si>
  <si>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</si>
  <si>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</si>
  <si>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</si>
  <si>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</si>
  <si>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</si>
  <si>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</si>
  <si>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</si>
  <si>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</si>
  <si>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</si>
  <si>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</si>
  <si>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</si>
  <si>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</si>
  <si>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</si>
  <si>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</si>
  <si>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</si>
  <si>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</si>
  <si>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</si>
  <si>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</si>
  <si>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</si>
  <si>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</si>
  <si>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</si>
  <si>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</si>
  <si>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</si>
  <si>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</si>
  <si>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</si>
  <si>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</si>
  <si>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</si>
  <si>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</si>
  <si>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</si>
  <si>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</si>
  <si>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</si>
  <si>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</si>
  <si>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</si>
  <si>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</si>
  <si>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</si>
  <si>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</si>
  <si>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</si>
  <si>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</si>
  <si>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</si>
  <si>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</si>
  <si>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</si>
  <si>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</si>
  <si>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</si>
  <si>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</si>
  <si>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</si>
  <si>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</si>
  <si>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</si>
  <si>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</si>
  <si>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</si>
  <si>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</si>
  <si>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</si>
  <si>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</si>
  <si>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</si>
  <si>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</si>
  <si>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</si>
  <si>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</si>
  <si>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</si>
  <si>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</si>
  <si>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</si>
  <si>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</si>
  <si>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</si>
  <si>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</si>
  <si>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</si>
  <si>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</si>
  <si>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</si>
  <si>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</si>
  <si>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</si>
  <si>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</si>
  <si>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</si>
  <si>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</si>
  <si>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</si>
  <si>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</si>
  <si>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</si>
  <si>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</si>
  <si>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</si>
  <si>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</si>
  <si>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</si>
  <si>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</si>
  <si>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</si>
  <si>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</si>
  <si>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</si>
  <si>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</si>
  <si>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</si>
  <si>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</si>
  <si>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</si>
  <si>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</si>
  <si>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</si>
  <si>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</si>
  <si>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</si>
  <si>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</si>
  <si>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</si>
  <si>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</si>
  <si>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</si>
  <si>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</si>
  <si>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</si>
  <si>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</si>
  <si>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</si>
  <si>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</si>
  <si>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</si>
  <si>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</si>
  <si>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</si>
  <si>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</si>
  <si>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</si>
  <si>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</si>
  <si>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</si>
  <si>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</si>
  <si>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</si>
  <si>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</si>
  <si>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</si>
  <si>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</si>
  <si>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</si>
  <si>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</si>
  <si>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</si>
  <si>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</si>
  <si>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</si>
  <si>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</si>
  <si>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</si>
  <si>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</si>
  <si>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</si>
  <si>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</si>
  <si>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</si>
  <si>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</si>
  <si>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</si>
  <si>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</si>
  <si>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</si>
  <si>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</si>
  <si>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</si>
  <si>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</si>
  <si>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</si>
  <si>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</si>
  <si>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</si>
  <si>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</si>
  <si>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</si>
  <si>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</si>
  <si>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</si>
  <si>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</si>
  <si>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</si>
  <si>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</si>
  <si>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</si>
  <si>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</si>
  <si>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</si>
  <si>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</si>
  <si>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</si>
  <si>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</si>
  <si>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</si>
  <si>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</si>
  <si>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</si>
  <si>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</si>
  <si>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</si>
  <si>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</si>
  <si>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</si>
  <si>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</si>
  <si>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</si>
  <si>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</si>
  <si>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</si>
  <si>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</si>
  <si>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</si>
  <si>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</si>
  <si>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</si>
  <si>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</si>
  <si>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</si>
  <si>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</si>
  <si>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</si>
  <si>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</si>
  <si>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</si>
  <si>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</si>
  <si>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</si>
  <si>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</si>
  <si>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</si>
  <si>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</si>
  <si>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</si>
  <si>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</si>
  <si>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</si>
  <si>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</si>
  <si>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</si>
  <si>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</si>
  <si>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</si>
  <si>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</si>
  <si>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</si>
  <si>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</si>
  <si>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</si>
  <si>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</si>
  <si>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</si>
  <si>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</si>
  <si>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</si>
  <si>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</si>
  <si>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</si>
  <si>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</si>
  <si>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</si>
  <si>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</si>
  <si>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</si>
  <si>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</si>
  <si>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</si>
  <si>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</si>
  <si>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</si>
  <si>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</si>
  <si>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</si>
  <si>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</si>
  <si>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</si>
  <si>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</si>
  <si>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</si>
  <si>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</si>
  <si>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</si>
  <si>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</si>
  <si>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</si>
  <si>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</si>
  <si>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</si>
  <si>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</si>
  <si>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</si>
  <si>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</si>
  <si>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</si>
  <si>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</si>
  <si>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</si>
  <si>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</si>
  <si>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</si>
  <si>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</si>
  <si>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</si>
  <si>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</si>
  <si>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</si>
  <si>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</si>
  <si>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</si>
  <si>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</si>
  <si>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</si>
  <si>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</si>
  <si>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</si>
  <si>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</si>
  <si>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</si>
  <si>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</si>
  <si>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</si>
  <si>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</si>
  <si>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</si>
  <si>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</si>
  <si>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</si>
  <si>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</si>
  <si>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</si>
  <si>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</si>
  <si>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</si>
  <si>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</si>
  <si>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</si>
  <si>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</si>
  <si>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</si>
  <si>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</si>
  <si>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</si>
  <si>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</si>
  <si>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</si>
  <si>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</si>
  <si>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</si>
  <si>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</si>
  <si>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</si>
  <si>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</si>
  <si>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</si>
  <si>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</si>
  <si>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</si>
  <si>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</si>
  <si>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</si>
  <si>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</si>
  <si>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</si>
  <si>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</si>
  <si>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</si>
  <si>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</si>
  <si>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</si>
  <si>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</si>
  <si>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</si>
  <si>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</si>
  <si>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</si>
  <si>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</si>
  <si>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</si>
  <si>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</si>
  <si>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</si>
  <si>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</si>
  <si>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</si>
  <si>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</si>
  <si>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</si>
  <si>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</si>
  <si>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</si>
  <si>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</si>
  <si>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</si>
  <si>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</si>
  <si>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</si>
  <si>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</si>
  <si>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</si>
  <si>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</si>
  <si>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</si>
  <si>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</si>
  <si>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</si>
  <si>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</si>
  <si>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</si>
  <si>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</si>
  <si>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</si>
  <si>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</si>
  <si>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</si>
  <si>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</si>
  <si>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</si>
  <si>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</si>
  <si>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</si>
  <si>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</si>
  <si>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</si>
  <si>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</si>
  <si>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</si>
  <si>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</si>
  <si>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</si>
  <si>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</si>
  <si>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</si>
  <si>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</si>
  <si>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</si>
  <si>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</si>
  <si>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</si>
  <si>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</si>
  <si>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</si>
  <si>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</si>
  <si>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</si>
  <si>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</si>
  <si>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</si>
  <si>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</si>
  <si>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</si>
  <si>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</si>
  <si>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</si>
  <si>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</si>
  <si>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</si>
  <si>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</si>
  <si>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</si>
  <si>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</si>
  <si>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</si>
  <si>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</si>
  <si>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</si>
  <si>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</si>
  <si>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</si>
  <si>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</si>
  <si>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</si>
  <si>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</si>
  <si>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</si>
  <si>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</si>
  <si>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</si>
  <si>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</si>
  <si>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</si>
  <si>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</si>
  <si>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</si>
  <si>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</si>
  <si>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</si>
  <si>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</si>
  <si>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</si>
  <si>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</si>
  <si>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</si>
  <si>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</si>
  <si>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</si>
  <si>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</si>
  <si>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</si>
  <si>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</si>
  <si>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</si>
  <si>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</si>
  <si>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</si>
  <si>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</si>
  <si>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</si>
  <si>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</si>
  <si>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</si>
  <si>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</si>
  <si>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</si>
  <si>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</si>
  <si>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</si>
  <si>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</si>
  <si>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</si>
  <si>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</si>
  <si>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</si>
  <si>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</si>
  <si>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</si>
  <si>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</si>
  <si>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</si>
  <si>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</si>
  <si>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</si>
  <si>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</si>
  <si>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</si>
  <si>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</si>
  <si>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</si>
  <si>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</si>
  <si>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</si>
  <si>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</si>
  <si>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</si>
  <si>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</si>
  <si>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</si>
  <si>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</si>
  <si>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</si>
  <si>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</si>
  <si>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</si>
  <si>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</si>
  <si>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</si>
  <si>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</si>
  <si>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</si>
  <si>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</si>
  <si>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</si>
  <si>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</si>
  <si>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</si>
  <si>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</si>
  <si>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</si>
  <si>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</si>
  <si>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</si>
  <si>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</si>
  <si>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</si>
  <si>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</si>
  <si>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</si>
  <si>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</si>
  <si>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</si>
  <si>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</si>
  <si>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</si>
  <si>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</si>
  <si>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</si>
  <si>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</si>
  <si>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</si>
  <si>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</si>
  <si>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</si>
  <si>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</si>
  <si>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</si>
  <si>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</si>
  <si>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</si>
  <si>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</si>
  <si>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</si>
  <si>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</si>
  <si>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</si>
  <si>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</si>
  <si>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</si>
  <si>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</si>
  <si>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</si>
  <si>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</si>
  <si>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</si>
  <si>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</si>
  <si>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</si>
  <si>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</si>
  <si>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</si>
  <si>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</si>
  <si>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</si>
  <si>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</si>
  <si>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</si>
  <si>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</si>
  <si>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</si>
  <si>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</si>
  <si>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</si>
  <si>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</si>
  <si>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</si>
  <si>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</si>
  <si>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</si>
  <si>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</si>
  <si>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</si>
  <si>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</si>
  <si>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</si>
  <si>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</si>
  <si>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</si>
  <si>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</si>
  <si>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</si>
  <si>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</si>
  <si>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</si>
  <si>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</si>
  <si>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</si>
  <si>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</si>
  <si>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</si>
  <si>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</si>
  <si>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</si>
  <si>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</si>
  <si>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</si>
  <si>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</si>
  <si>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</si>
  <si>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</si>
  <si>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</si>
  <si>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</si>
  <si>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</si>
  <si>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</si>
  <si>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</si>
  <si>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</si>
  <si>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</si>
  <si>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</si>
  <si>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</si>
  <si>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</si>
  <si>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</si>
  <si>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</si>
  <si>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</si>
  <si>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</si>
  <si>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</si>
  <si>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</si>
  <si>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</si>
  <si>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</si>
  <si>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</si>
  <si>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</si>
  <si>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</si>
  <si>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</si>
  <si>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</si>
  <si>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</si>
  <si>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</si>
  <si>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</si>
  <si>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</si>
  <si>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</si>
  <si>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</si>
  <si>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</si>
  <si>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</si>
  <si>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</si>
  <si>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</si>
  <si>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</si>
  <si>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</si>
  <si>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</si>
  <si>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</si>
  <si>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</si>
  <si>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</si>
  <si>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</si>
  <si>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</si>
  <si>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</si>
  <si>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</si>
  <si>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</si>
  <si>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</si>
  <si>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</si>
  <si>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</si>
  <si>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</si>
  <si>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</si>
  <si>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</si>
  <si>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</si>
  <si>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</si>
  <si>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</si>
  <si>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</si>
  <si>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</si>
  <si>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</si>
  <si>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</si>
  <si>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</si>
  <si>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</si>
  <si>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</si>
  <si>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</si>
  <si>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</si>
  <si>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</si>
  <si>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</si>
  <si>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</si>
  <si>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</si>
  <si>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</si>
  <si>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</si>
  <si>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</si>
  <si>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</si>
  <si>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</si>
  <si>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</si>
  <si>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</si>
  <si>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</si>
  <si>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</si>
  <si>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</si>
  <si>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</si>
  <si>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</si>
  <si>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</si>
  <si>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</si>
  <si>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</si>
  <si>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</si>
  <si>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</si>
  <si>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</si>
  <si>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</si>
  <si>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</si>
  <si>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</si>
  <si>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</si>
  <si>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</si>
  <si>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</si>
  <si>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</si>
  <si>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</si>
  <si>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</si>
  <si>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</si>
  <si>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</si>
  <si>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</si>
  <si>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</si>
  <si>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</si>
  <si>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</si>
  <si>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</si>
  <si>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</si>
  <si>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</si>
  <si>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</si>
  <si>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</si>
  <si>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</si>
  <si>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</si>
  <si>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</si>
  <si>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</si>
  <si>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</si>
  <si>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</si>
  <si>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</si>
  <si>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</si>
  <si>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</si>
  <si>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</si>
  <si>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</si>
  <si>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</si>
  <si>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</si>
  <si>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</si>
  <si>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</si>
  <si>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</si>
  <si>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</si>
  <si>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</si>
  <si>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</si>
  <si>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</si>
  <si>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</si>
  <si>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</si>
  <si>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</si>
  <si>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</si>
  <si>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</si>
  <si>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</si>
  <si>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</si>
  <si>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</si>
  <si>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</si>
  <si>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</si>
  <si>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</si>
  <si>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</si>
  <si>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</si>
  <si>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</si>
  <si>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</si>
  <si>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</si>
  <si>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</si>
  <si>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</si>
  <si>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</si>
  <si>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</si>
  <si>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</si>
  <si>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</si>
  <si>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</si>
  <si>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</si>
  <si>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</si>
  <si>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</si>
  <si>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</si>
  <si>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</si>
  <si>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</si>
  <si>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</si>
  <si>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</si>
  <si>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</si>
  <si>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</si>
  <si>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</si>
  <si>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</si>
  <si>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</si>
  <si>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</si>
  <si>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</si>
  <si>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</si>
  <si>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</si>
  <si>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</si>
  <si>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</si>
  <si>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</si>
  <si>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</si>
  <si>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</si>
  <si>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</si>
  <si>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</si>
  <si>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</si>
  <si>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</si>
  <si>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</si>
  <si>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</si>
  <si>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</si>
  <si>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</si>
  <si>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</si>
  <si>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</si>
  <si>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</si>
  <si>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</si>
  <si>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</si>
  <si>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</si>
  <si>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</si>
  <si>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</si>
  <si>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</si>
  <si>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</si>
  <si>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</si>
  <si>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</si>
  <si>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</si>
  <si>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</si>
  <si>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</si>
  <si>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</si>
  <si>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</si>
  <si>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</si>
  <si>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</si>
  <si>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</si>
  <si>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</si>
  <si>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</si>
  <si>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</si>
  <si>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</si>
  <si>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</si>
  <si>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</si>
  <si>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</si>
  <si>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</si>
  <si>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</si>
  <si>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</si>
  <si>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</si>
  <si>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</si>
  <si>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</si>
  <si>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</si>
  <si>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</si>
  <si>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</si>
  <si>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</si>
  <si>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</si>
  <si>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</si>
  <si>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</si>
  <si>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</si>
  <si>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</si>
  <si>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</si>
  <si>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</si>
  <si>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</si>
  <si>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</si>
  <si>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</si>
  <si>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</si>
  <si>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</si>
  <si>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</si>
  <si>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</si>
  <si>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</si>
  <si>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</si>
  <si>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</si>
  <si>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</si>
  <si>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</si>
  <si>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</si>
  <si>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</si>
  <si>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</si>
  <si>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</si>
  <si>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</si>
  <si>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</si>
  <si>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</si>
  <si>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</si>
  <si>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</si>
  <si>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</si>
  <si>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</si>
  <si>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</si>
  <si>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</si>
  <si>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</si>
  <si>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</si>
  <si>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</si>
  <si>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</si>
  <si>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</si>
  <si>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</si>
  <si>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</si>
  <si>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</si>
  <si>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</si>
  <si>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</si>
  <si>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</si>
  <si>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</si>
  <si>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</si>
  <si>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</si>
  <si>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</si>
  <si>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</si>
  <si>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</si>
  <si>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</si>
  <si>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</si>
  <si>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</si>
  <si>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</si>
  <si>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</si>
  <si>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</si>
  <si>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</si>
  <si>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</si>
  <si>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</si>
  <si>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</si>
  <si>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</si>
  <si>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</si>
  <si>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</si>
  <si>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</si>
  <si>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</si>
  <si>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</si>
  <si>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</si>
  <si>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</si>
  <si>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</si>
  <si>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</si>
  <si>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</si>
  <si>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</si>
  <si>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</si>
  <si>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</si>
  <si>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</si>
  <si>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</si>
  <si>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</si>
  <si>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</si>
  <si>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</si>
  <si>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</si>
  <si>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</si>
  <si>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</si>
  <si>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</si>
  <si>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</si>
  <si>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</si>
  <si>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</si>
  <si>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</si>
  <si>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</si>
  <si>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</si>
  <si>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</si>
  <si>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</si>
  <si>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</si>
  <si>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</si>
  <si>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</si>
  <si>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</si>
  <si>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</si>
  <si>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</si>
  <si>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</si>
  <si>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</si>
  <si>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</si>
  <si>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</si>
  <si>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</si>
  <si>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</si>
  <si>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</si>
  <si>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</si>
  <si>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</si>
  <si>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</si>
  <si>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</si>
  <si>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</si>
  <si>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</si>
  <si>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</si>
  <si>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</si>
  <si>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</si>
  <si>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</si>
  <si>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</si>
  <si>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</si>
  <si>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</si>
  <si>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</si>
  <si>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</si>
  <si>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</si>
  <si>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</si>
  <si>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</si>
  <si>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</si>
  <si>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</si>
  <si>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</si>
  <si>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</si>
  <si>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</si>
  <si>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</si>
  <si>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</si>
  <si>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</si>
  <si>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</si>
  <si>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</si>
  <si>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</si>
  <si>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</si>
  <si>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</si>
  <si>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</si>
  <si>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</si>
  <si>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</si>
  <si>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</si>
  <si>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</si>
  <si>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</si>
  <si>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</si>
  <si>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</si>
  <si>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</si>
  <si>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</si>
  <si>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</si>
  <si>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</si>
  <si>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</si>
  <si>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</si>
  <si>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</si>
  <si>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</si>
  <si>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</si>
  <si>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</si>
  <si>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</si>
  <si>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</si>
  <si>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</si>
  <si>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</si>
  <si>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</si>
  <si>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</si>
  <si>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</si>
  <si>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</si>
  <si>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</si>
  <si>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</si>
  <si>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</si>
  <si>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</si>
  <si>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</si>
  <si>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</si>
  <si>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</si>
  <si>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</si>
  <si>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</si>
  <si>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</si>
  <si>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</si>
  <si>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</si>
  <si>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</si>
  <si>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</si>
  <si>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</si>
  <si>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</si>
  <si>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</si>
  <si>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</si>
  <si>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</si>
  <si>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</si>
  <si>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</si>
  <si>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</si>
  <si>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</si>
  <si>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</si>
  <si>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</si>
  <si>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</si>
  <si>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</si>
  <si>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</si>
  <si>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</si>
  <si>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</si>
  <si>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</si>
  <si>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</si>
  <si>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</si>
  <si>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</si>
  <si>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</si>
  <si>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</si>
  <si>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</si>
  <si>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</si>
  <si>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</si>
  <si>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</si>
  <si>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</si>
  <si>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</si>
  <si>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</si>
  <si>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</si>
  <si>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</si>
  <si>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</si>
  <si>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</si>
  <si>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</si>
  <si>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</si>
  <si>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</si>
  <si>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</si>
  <si>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</si>
  <si>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</si>
  <si>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</si>
  <si>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</si>
  <si>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</si>
  <si>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</si>
  <si>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</si>
  <si>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</si>
  <si>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</si>
  <si>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</si>
  <si>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</si>
  <si>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</si>
  <si>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</si>
  <si>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</si>
  <si>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</si>
  <si>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</si>
  <si>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</si>
  <si>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</si>
  <si>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</si>
  <si>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</si>
  <si>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</si>
  <si>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</si>
  <si>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</si>
  <si>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</si>
  <si>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</si>
  <si>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</si>
  <si>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</si>
  <si>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</si>
  <si>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</si>
  <si>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</si>
  <si>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</si>
  <si>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</si>
  <si>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</si>
  <si>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</si>
  <si>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</si>
  <si>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</si>
  <si>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</si>
  <si>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</si>
  <si>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</si>
  <si>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</si>
  <si>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</si>
  <si>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</si>
  <si>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</si>
  <si>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</si>
  <si>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</si>
  <si>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</si>
  <si>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</si>
  <si>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</si>
  <si>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</si>
  <si>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</si>
  <si>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</si>
  <si>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</si>
  <si>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</si>
  <si>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</si>
  <si>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</si>
  <si>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</si>
  <si>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</si>
  <si>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</si>
  <si>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</si>
  <si>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</si>
  <si>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</si>
  <si>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</si>
  <si>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</si>
  <si>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</si>
  <si>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</si>
  <si>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</si>
  <si>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</si>
  <si>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</si>
  <si>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</si>
  <si>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</si>
  <si>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</si>
  <si>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</si>
  <si>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</si>
  <si>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</si>
  <si>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</si>
  <si>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</si>
  <si>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</si>
  <si>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</si>
  <si>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</si>
  <si>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</si>
  <si>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</si>
  <si>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</si>
  <si>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</si>
  <si>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</si>
  <si>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</si>
  <si>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</si>
  <si>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</si>
  <si>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</si>
  <si>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</si>
  <si>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</si>
  <si>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</si>
  <si>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</si>
  <si>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</si>
  <si>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</si>
  <si>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</si>
  <si>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</si>
  <si>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</si>
  <si>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</si>
  <si>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</si>
  <si>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</si>
  <si>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</si>
  <si>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</si>
  <si>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</si>
  <si>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</si>
  <si>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</si>
  <si>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</si>
  <si>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</si>
  <si>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</si>
  <si>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</si>
  <si>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</si>
  <si>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</si>
  <si>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</si>
  <si>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</si>
  <si>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</si>
  <si>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</si>
  <si>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</si>
  <si>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</si>
  <si>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</si>
  <si>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</si>
  <si>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</si>
  <si>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</si>
  <si>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</si>
  <si>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</si>
  <si>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</si>
  <si>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</si>
  <si>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</si>
  <si>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</si>
  <si>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</si>
  <si>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</si>
  <si>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</si>
  <si>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</si>
  <si>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</si>
  <si>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</si>
  <si>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</si>
  <si>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</si>
  <si>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</si>
  <si>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</si>
  <si>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</si>
  <si>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</si>
  <si>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</si>
  <si>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</si>
  <si>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</si>
  <si>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</si>
  <si>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</si>
  <si>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</si>
  <si>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</si>
  <si>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</si>
  <si>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</si>
  <si>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</si>
  <si>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</si>
  <si>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</si>
  <si>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</si>
  <si>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</si>
  <si>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</si>
  <si>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</si>
  <si>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</si>
  <si>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</si>
  <si>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</si>
  <si>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</si>
  <si>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</si>
  <si>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</si>
  <si>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</si>
  <si>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</si>
  <si>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</si>
  <si>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</si>
  <si>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</si>
  <si>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</si>
  <si>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</si>
  <si>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</si>
  <si>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</si>
  <si>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</si>
  <si>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</si>
  <si>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</si>
  <si>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</si>
  <si>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</si>
  <si>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</si>
  <si>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</si>
  <si>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</si>
  <si>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</si>
  <si>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</si>
  <si>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</si>
  <si>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</si>
  <si>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</si>
  <si>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</si>
  <si>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</si>
  <si>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</si>
  <si>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</si>
  <si>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</si>
  <si>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</si>
  <si>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</si>
  <si>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</si>
  <si>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</si>
  <si>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</si>
  <si>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</si>
  <si>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</si>
  <si>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</si>
  <si>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</si>
  <si>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</si>
  <si>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</si>
  <si>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</si>
  <si>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</si>
  <si>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</si>
  <si>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</si>
  <si>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</si>
  <si>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</si>
  <si>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</si>
  <si>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</si>
  <si>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</si>
  <si>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</si>
  <si>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</si>
  <si>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</si>
  <si>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</si>
  <si>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</si>
  <si>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</si>
  <si>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</si>
  <si>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</si>
  <si>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</si>
  <si>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</si>
  <si>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</si>
  <si>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</si>
  <si>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</si>
  <si>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</si>
  <si>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</si>
  <si>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</si>
  <si>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</si>
  <si>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</si>
  <si>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</si>
  <si>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</si>
  <si>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</si>
  <si>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</si>
  <si>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</si>
  <si>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</si>
  <si>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</si>
  <si>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</si>
  <si>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</si>
  <si>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</si>
  <si>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</si>
  <si>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</si>
  <si>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</si>
  <si>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</si>
  <si>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</si>
  <si>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</si>
  <si>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</si>
  <si>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</si>
  <si>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</si>
  <si>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</si>
  <si>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</si>
  <si>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</si>
  <si>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</si>
  <si>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</si>
  <si>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</si>
  <si>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</si>
  <si>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</si>
  <si>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</si>
  <si>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</si>
  <si>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</si>
  <si>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</si>
  <si>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</si>
  <si>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</si>
  <si>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</si>
  <si>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</si>
  <si>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</si>
  <si>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</si>
  <si>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</si>
  <si>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</si>
  <si>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</si>
  <si>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</si>
  <si>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</si>
  <si>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</si>
  <si>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</si>
  <si>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</si>
  <si>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</si>
  <si>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</si>
  <si>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</si>
  <si>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</si>
  <si>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</si>
  <si>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</si>
  <si>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</si>
  <si>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</si>
  <si>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</si>
  <si>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</si>
  <si>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</si>
  <si>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</si>
  <si>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</si>
  <si>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</si>
  <si>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</si>
  <si>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</si>
  <si>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</si>
  <si>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</si>
  <si>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</si>
  <si>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</si>
  <si>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</si>
  <si>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</si>
  <si>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</si>
  <si>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</si>
  <si>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</si>
  <si>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</si>
  <si>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</si>
  <si>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</si>
  <si>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</si>
  <si>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</si>
  <si>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</si>
  <si>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</si>
  <si>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</si>
  <si>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</si>
  <si>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</si>
  <si>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</si>
  <si>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</si>
  <si>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</si>
  <si>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</si>
  <si>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</si>
  <si>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</si>
  <si>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</si>
  <si>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</si>
  <si>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</si>
  <si>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</si>
  <si>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</si>
  <si>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</si>
  <si>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</si>
  <si>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</si>
  <si>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</si>
  <si>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</si>
  <si>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</si>
  <si>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</si>
  <si>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</si>
  <si>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</si>
  <si>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</si>
  <si>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</si>
  <si>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</si>
  <si>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</si>
  <si>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</si>
  <si>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</si>
  <si>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</si>
  <si>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</si>
  <si>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</si>
  <si>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</si>
  <si>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</si>
  <si>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</si>
  <si>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</si>
  <si>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</si>
  <si>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</si>
  <si>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</si>
  <si>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</si>
  <si>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</si>
  <si>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</si>
  <si>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</si>
  <si>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</si>
  <si>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</si>
  <si>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</si>
  <si>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</si>
  <si>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</si>
  <si>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</si>
  <si>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</si>
  <si>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</si>
  <si>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</si>
  <si>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</si>
  <si>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</si>
  <si>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</si>
  <si>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</si>
  <si>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</si>
  <si>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</si>
  <si>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</si>
  <si>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</si>
  <si>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</si>
  <si>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</si>
  <si>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</si>
  <si>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</si>
  <si>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</si>
  <si>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</si>
  <si>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</si>
  <si>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</si>
  <si>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</si>
  <si>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</si>
  <si>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</si>
  <si>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</si>
  <si>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</si>
  <si>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</si>
  <si>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</si>
  <si>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</si>
  <si>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</si>
  <si>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</si>
  <si>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</si>
  <si>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</si>
  <si>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</si>
  <si>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</si>
  <si>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</si>
  <si>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</si>
  <si>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</si>
  <si>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</si>
  <si>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</si>
  <si>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</si>
  <si>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</si>
  <si>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</si>
  <si>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</si>
  <si>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</si>
  <si>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</si>
  <si>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</si>
  <si>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</si>
  <si>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</si>
  <si>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</si>
  <si>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</si>
  <si>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</si>
  <si>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</si>
  <si>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</si>
  <si>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</si>
  <si>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</si>
  <si>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</si>
  <si>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</si>
  <si>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</si>
  <si>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</si>
  <si>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</si>
  <si>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</si>
  <si>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</si>
  <si>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</si>
  <si>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</si>
  <si>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</si>
  <si>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</si>
  <si>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</si>
  <si>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</si>
  <si>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</si>
  <si>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</si>
  <si>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</si>
  <si>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</si>
  <si>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</si>
  <si>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</si>
  <si>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</si>
  <si>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</si>
  <si>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</si>
  <si>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</si>
  <si>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</si>
  <si>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</si>
  <si>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</si>
  <si>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</si>
  <si>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</si>
  <si>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</si>
  <si>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</si>
  <si>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</si>
  <si>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</si>
  <si>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</si>
  <si>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</si>
  <si>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</si>
  <si>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</si>
  <si>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</si>
  <si>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</si>
  <si>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</si>
  <si>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</si>
  <si>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</si>
  <si>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</si>
  <si>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</si>
  <si>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</si>
  <si>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</si>
  <si>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</si>
  <si>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</si>
  <si>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</si>
  <si>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</si>
  <si>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</si>
  <si>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</si>
  <si>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</si>
  <si>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</si>
  <si>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</si>
  <si>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</si>
  <si>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</si>
  <si>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</si>
  <si>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</si>
  <si>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</si>
  <si>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</si>
  <si>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</si>
  <si>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</si>
  <si>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</si>
  <si>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</si>
  <si>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</si>
  <si>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</si>
  <si>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</si>
  <si>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</si>
  <si>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</si>
  <si>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</si>
  <si>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</si>
  <si>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</si>
  <si>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</si>
  <si>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</si>
  <si>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</si>
  <si>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</si>
  <si>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</si>
  <si>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</si>
  <si>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</si>
  <si>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</si>
  <si>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</si>
  <si>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</si>
  <si>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</si>
  <si>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</si>
  <si>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</si>
  <si>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</si>
  <si>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</si>
  <si>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</si>
  <si>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</si>
  <si>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</si>
  <si>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</si>
  <si>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</si>
  <si>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</si>
  <si>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</si>
  <si>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</si>
  <si>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</si>
  <si>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</si>
  <si>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</si>
  <si>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</si>
  <si>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</si>
  <si>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</si>
  <si>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</si>
  <si>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</si>
  <si>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</si>
  <si>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</si>
  <si>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</si>
  <si>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</si>
  <si>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</si>
  <si>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</si>
  <si>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</si>
  <si>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</si>
  <si>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</si>
  <si>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</si>
  <si>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</si>
  <si>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</si>
  <si>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</si>
  <si>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</si>
  <si>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</si>
  <si>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</si>
  <si>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</si>
  <si>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</si>
  <si>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</si>
  <si>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</si>
  <si>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</si>
  <si>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</si>
  <si>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</si>
  <si>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</si>
  <si>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</si>
  <si>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</si>
  <si>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</si>
  <si>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</si>
  <si>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</si>
  <si>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</si>
  <si>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</si>
  <si>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</si>
  <si>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</si>
  <si>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</si>
  <si>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</si>
  <si>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</si>
  <si>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</si>
  <si>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</si>
  <si>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</si>
  <si>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</si>
  <si>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</si>
  <si>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</si>
  <si>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</si>
  <si>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</si>
  <si>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</si>
  <si>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</si>
  <si>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</si>
  <si>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</si>
  <si>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</si>
  <si>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</si>
  <si>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</si>
  <si>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</si>
  <si>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</si>
  <si>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</si>
  <si>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</si>
  <si>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</si>
  <si>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</si>
  <si>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</si>
  <si>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</si>
  <si>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</si>
  <si>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</si>
  <si>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</si>
  <si>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</si>
  <si>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</si>
  <si>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</si>
  <si>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</si>
  <si>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</si>
  <si>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</si>
  <si>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</si>
  <si>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</si>
  <si>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</si>
  <si>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</si>
  <si>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</si>
  <si>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</si>
  <si>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</si>
  <si>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</si>
  <si>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</si>
  <si>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</si>
  <si>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</si>
  <si>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</si>
  <si>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</si>
  <si>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</si>
  <si>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</si>
  <si>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</si>
  <si>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</si>
  <si>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</si>
  <si>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</si>
  <si>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</si>
  <si>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</si>
  <si>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</si>
  <si>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</si>
  <si>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</si>
  <si>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</si>
  <si>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</si>
  <si>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</si>
  <si>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</si>
  <si>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</si>
  <si>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</si>
  <si>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</si>
  <si>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</si>
  <si>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</si>
  <si>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</si>
  <si>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</si>
  <si>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</si>
  <si>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</si>
  <si>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</si>
  <si>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</si>
  <si>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</si>
  <si>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</si>
  <si>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</si>
  <si>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</si>
  <si>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</si>
  <si>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</si>
  <si>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</si>
  <si>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</si>
  <si>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</si>
  <si>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</si>
  <si>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</si>
  <si>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</si>
  <si>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</si>
  <si>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</si>
  <si>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</si>
  <si>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</si>
  <si>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</si>
  <si>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</si>
  <si>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</si>
  <si>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</si>
  <si>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</si>
  <si>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</si>
  <si>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</si>
  <si>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</si>
  <si>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</si>
  <si>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</si>
  <si>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</si>
  <si>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</si>
  <si>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</si>
  <si>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</si>
  <si>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</si>
  <si>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</si>
  <si>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</si>
  <si>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</si>
  <si>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</si>
  <si>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</si>
  <si>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</si>
  <si>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</si>
  <si>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</si>
  <si>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</si>
  <si>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</si>
  <si>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</si>
  <si>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</si>
  <si>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</si>
  <si>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</si>
  <si>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</si>
  <si>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</si>
  <si>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</si>
  <si>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</si>
  <si>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</si>
  <si>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</si>
  <si>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</si>
  <si>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</si>
  <si>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</si>
  <si>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</si>
  <si>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</si>
  <si>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</si>
  <si>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</si>
  <si>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</si>
  <si>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</si>
  <si>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</si>
  <si>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</si>
  <si>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</si>
  <si>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</si>
  <si>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</si>
  <si>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</si>
  <si>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</si>
  <si>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</si>
  <si>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</si>
  <si>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</si>
  <si>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</si>
  <si>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</si>
  <si>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</si>
  <si>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</si>
  <si>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</si>
  <si>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</si>
  <si>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</si>
  <si>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</si>
  <si>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</si>
  <si>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</si>
  <si>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</si>
  <si>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</si>
  <si>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</si>
  <si>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</si>
  <si>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</si>
  <si>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</si>
  <si>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</si>
  <si>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</si>
  <si>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</si>
  <si>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</si>
  <si>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</si>
  <si>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</si>
  <si>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</si>
  <si>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</si>
  <si>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</si>
  <si>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</si>
  <si>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</si>
  <si>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</si>
  <si>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</si>
  <si>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</si>
  <si>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</si>
  <si>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</si>
  <si>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</si>
  <si>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</si>
  <si>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</si>
  <si>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</si>
  <si>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</si>
  <si>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</si>
  <si>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</si>
  <si>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</si>
  <si>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</si>
  <si>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</si>
  <si>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</si>
  <si>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</si>
  <si>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</si>
  <si>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</si>
  <si>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</si>
  <si>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</si>
  <si>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</si>
  <si>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</si>
  <si>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</si>
  <si>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</si>
  <si>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</si>
  <si>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</si>
  <si>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</si>
  <si>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</si>
  <si>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</si>
  <si>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</si>
  <si>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</si>
  <si>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</si>
  <si>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</si>
  <si>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</si>
  <si>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</si>
  <si>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</si>
  <si>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</si>
  <si>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</si>
  <si>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</si>
  <si>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</si>
  <si>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</si>
  <si>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</si>
  <si>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</si>
  <si>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</si>
  <si>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</si>
  <si>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</si>
  <si>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</si>
  <si>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</si>
  <si>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</si>
  <si>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</si>
  <si>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</si>
  <si>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</si>
  <si>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</si>
  <si>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</si>
  <si>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</si>
  <si>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</si>
  <si>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</si>
  <si>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</si>
  <si>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</si>
  <si>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</si>
  <si>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</si>
  <si>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</si>
  <si>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</si>
  <si>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</si>
  <si>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</si>
  <si>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</si>
  <si>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</si>
  <si>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</si>
  <si>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</si>
  <si>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</si>
  <si>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</si>
  <si>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</si>
  <si>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</si>
  <si>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</si>
  <si>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</si>
  <si>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</si>
  <si>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</si>
  <si>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</si>
  <si>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</si>
  <si>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</si>
  <si>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</si>
  <si>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</si>
  <si>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</si>
  <si>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</si>
  <si>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</si>
  <si>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</si>
  <si>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</si>
  <si>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</si>
  <si>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</si>
  <si>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</si>
  <si>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</si>
  <si>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</si>
  <si>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</si>
  <si>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</si>
  <si>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</si>
  <si>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</si>
  <si>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</si>
  <si>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</si>
  <si>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</si>
  <si>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</si>
  <si>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</si>
  <si>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</si>
  <si>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</si>
  <si>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</si>
  <si>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</si>
  <si>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</si>
  <si>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</si>
  <si>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</si>
  <si>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</si>
  <si>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</si>
  <si>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</si>
  <si>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</si>
  <si>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</si>
  <si>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</si>
  <si>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</si>
  <si>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</si>
  <si>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</si>
  <si>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</si>
  <si>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</si>
  <si>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</si>
  <si>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</si>
  <si>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</si>
  <si>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</si>
  <si>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</si>
  <si>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</si>
  <si>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</si>
  <si>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</si>
  <si>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</si>
  <si>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</si>
  <si>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</si>
  <si>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</si>
  <si>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</si>
  <si>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</si>
  <si>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</si>
  <si>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</si>
  <si>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</si>
  <si>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</si>
  <si>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</si>
  <si>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</si>
  <si>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</si>
  <si>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</si>
  <si>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</si>
  <si>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</si>
  <si>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</si>
  <si>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</si>
  <si>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</si>
  <si>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</si>
  <si>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</si>
  <si>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</si>
  <si>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</si>
  <si>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</si>
  <si>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</si>
  <si>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</si>
  <si>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</si>
  <si>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</si>
  <si>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</si>
  <si>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</si>
  <si>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</si>
  <si>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</si>
  <si>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</si>
  <si>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</si>
  <si>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</si>
  <si>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</si>
  <si>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</si>
  <si>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</si>
  <si>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</si>
  <si>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</si>
  <si>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</si>
  <si>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</si>
  <si>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</si>
  <si>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</si>
  <si>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</si>
  <si>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</si>
  <si>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</si>
  <si>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</si>
  <si>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</si>
  <si>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</si>
  <si>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</si>
  <si>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</si>
  <si>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</si>
  <si>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</si>
  <si>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</si>
  <si>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</si>
  <si>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</si>
  <si>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</si>
  <si>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</si>
  <si>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</si>
  <si>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</si>
  <si>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</si>
  <si>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</si>
  <si>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</si>
  <si>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</si>
  <si>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</si>
  <si>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</si>
  <si>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</si>
  <si>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</si>
  <si>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</si>
  <si>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</si>
  <si>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</si>
  <si>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</si>
  <si>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</si>
  <si>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</si>
  <si>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</si>
  <si>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</si>
  <si>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</si>
  <si>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</si>
  <si>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</si>
  <si>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</si>
  <si>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</si>
  <si>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</si>
  <si>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</si>
  <si>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</si>
  <si>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</si>
  <si>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</si>
  <si>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</si>
  <si>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</si>
  <si>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</si>
  <si>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</si>
  <si>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</si>
  <si>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</si>
  <si>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</si>
  <si>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</si>
  <si>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</si>
  <si>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</si>
  <si>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</si>
  <si>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</si>
  <si>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</si>
  <si>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</si>
  <si>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</si>
  <si>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</si>
  <si>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</si>
  <si>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</si>
  <si>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</si>
  <si>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</si>
  <si>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</si>
  <si>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</si>
  <si>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</si>
  <si>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</si>
  <si>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</si>
  <si>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</si>
  <si>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</si>
  <si>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</si>
  <si>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</si>
  <si>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</si>
  <si>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</si>
  <si>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</si>
  <si>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</si>
  <si>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</si>
  <si>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</si>
  <si>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</si>
  <si>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</si>
  <si>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</si>
  <si>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</si>
  <si>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</si>
  <si>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</si>
  <si>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</si>
  <si>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</si>
  <si>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</si>
  <si>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</si>
  <si>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</si>
  <si>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</si>
  <si>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</si>
  <si>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</si>
  <si>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</si>
  <si>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</si>
  <si>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</si>
  <si>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</si>
  <si>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</si>
  <si>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</si>
  <si>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</si>
  <si>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</si>
  <si>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</si>
  <si>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</si>
  <si>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</si>
  <si>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</si>
  <si>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</si>
  <si>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</si>
  <si>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</si>
  <si>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</si>
  <si>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</si>
  <si>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</si>
  <si>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</si>
  <si>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</si>
  <si>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</si>
  <si>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</si>
  <si>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</si>
  <si>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</si>
  <si>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</si>
  <si>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</si>
  <si>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</si>
  <si>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</si>
  <si>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</si>
  <si>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</si>
  <si>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</si>
  <si>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</si>
  <si>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</si>
  <si>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</si>
  <si>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</si>
  <si>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</si>
  <si>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</si>
  <si>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</si>
  <si>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</si>
  <si>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</si>
  <si>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</si>
  <si>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</si>
  <si>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</si>
  <si>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</si>
  <si>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</si>
  <si>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</si>
  <si>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</si>
  <si>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</si>
  <si>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</si>
  <si>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</si>
  <si>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</si>
  <si>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</si>
  <si>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</si>
  <si>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</si>
  <si>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</si>
  <si>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</si>
  <si>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</si>
  <si>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</si>
  <si>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</si>
  <si>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</si>
  <si>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</si>
  <si>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</si>
  <si>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</si>
  <si>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</si>
  <si>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</si>
  <si>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</si>
  <si>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</si>
  <si>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</si>
  <si>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</si>
  <si>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</si>
  <si>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</si>
  <si>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</si>
  <si>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</si>
  <si>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</si>
  <si>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</si>
  <si>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</si>
  <si>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</si>
  <si>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</si>
  <si>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</si>
  <si>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</si>
  <si>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</si>
  <si>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</si>
  <si>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</si>
  <si>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</si>
  <si>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</si>
  <si>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</si>
  <si>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</si>
  <si>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</si>
  <si>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</si>
  <si>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</si>
  <si>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</si>
  <si>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</si>
  <si>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</si>
  <si>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</si>
  <si>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</si>
  <si>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</si>
  <si>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</si>
  <si>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</si>
  <si>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</si>
  <si>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</si>
  <si>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</si>
  <si>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</si>
  <si>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</si>
  <si>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</si>
  <si>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</si>
  <si>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</si>
  <si>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</si>
  <si>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</si>
  <si>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</si>
  <si>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</si>
  <si>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</si>
  <si>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</si>
  <si>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</si>
  <si>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</si>
  <si>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</si>
  <si>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</si>
  <si>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</si>
  <si>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</si>
  <si>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</si>
  <si>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</si>
  <si>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</si>
  <si>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</si>
  <si>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</si>
  <si>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</si>
  <si>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</si>
  <si>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</si>
  <si>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</si>
  <si>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</si>
  <si>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</si>
  <si>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</si>
  <si>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</si>
  <si>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</si>
  <si>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</si>
  <si>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</si>
  <si>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</si>
  <si>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</si>
  <si>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</si>
  <si>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</si>
  <si>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</si>
  <si>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</si>
  <si>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</si>
  <si>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</si>
  <si>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</si>
  <si>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</si>
  <si>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</si>
  <si>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</si>
  <si>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</si>
  <si>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</si>
  <si>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</si>
  <si>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</si>
  <si>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</si>
  <si>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</si>
  <si>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</si>
  <si>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</si>
  <si>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</si>
  <si>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</si>
  <si>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</si>
  <si>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</si>
  <si>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</si>
  <si>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</si>
  <si>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</si>
  <si>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</si>
  <si>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</si>
  <si>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</si>
  <si>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</si>
  <si>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</si>
  <si>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</si>
  <si>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</si>
  <si>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</si>
  <si>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</si>
  <si>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</si>
  <si>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</si>
  <si>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</si>
  <si>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</si>
  <si>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</si>
  <si>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</si>
  <si>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</si>
  <si>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</si>
  <si>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</si>
  <si>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</si>
  <si>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</si>
  <si>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</si>
  <si>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</si>
  <si>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</si>
  <si>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</si>
  <si>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</si>
  <si>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</si>
  <si>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</si>
  <si>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</si>
  <si>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</si>
  <si>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</si>
  <si>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</si>
  <si>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</si>
  <si>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</si>
  <si>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</si>
  <si>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</si>
  <si>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</si>
  <si>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</si>
  <si>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</si>
  <si>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</si>
  <si>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</si>
  <si>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</si>
  <si>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</si>
  <si>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</si>
  <si>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</si>
  <si>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</si>
  <si>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</si>
  <si>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</si>
  <si>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</si>
  <si>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</si>
  <si>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</si>
  <si>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</si>
  <si>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</si>
  <si>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</si>
  <si>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</si>
  <si>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</si>
  <si>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</si>
  <si>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</si>
  <si>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</si>
  <si>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</si>
  <si>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</si>
  <si>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</si>
  <si>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</si>
  <si>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</si>
  <si>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</si>
  <si>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</si>
  <si>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</si>
  <si>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</si>
  <si>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</si>
  <si>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</si>
  <si>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</si>
  <si>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</si>
  <si>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</si>
  <si>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</si>
  <si>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</si>
  <si>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</si>
  <si>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</si>
  <si>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</si>
  <si>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</si>
  <si>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</si>
  <si>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</si>
  <si>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</si>
  <si>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</si>
  <si>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</si>
  <si>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</si>
  <si>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</si>
  <si>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</si>
  <si>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</si>
  <si>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</si>
  <si>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</si>
  <si>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</si>
  <si>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</si>
  <si>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</si>
  <si>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</si>
  <si>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</si>
  <si>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</si>
  <si>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</si>
  <si>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</si>
  <si>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</si>
  <si>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</si>
  <si>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</si>
  <si>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</si>
  <si>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</si>
  <si>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</si>
  <si>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</si>
  <si>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</si>
  <si>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</si>
  <si>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</si>
  <si>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</si>
  <si>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</si>
  <si>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</si>
  <si>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</si>
  <si>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</si>
  <si>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</si>
  <si>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</si>
  <si>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</si>
  <si>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</si>
  <si>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</si>
  <si>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</si>
  <si>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</si>
  <si>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</si>
  <si>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</si>
  <si>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</si>
  <si>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</si>
  <si>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</si>
  <si>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</si>
  <si>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</si>
  <si>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</si>
  <si>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</si>
  <si>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</si>
  <si>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</si>
  <si>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</si>
  <si>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</si>
  <si>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</si>
  <si>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</si>
  <si>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</si>
  <si>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</si>
  <si>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</si>
  <si>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</si>
  <si>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</si>
  <si>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</si>
  <si>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</si>
  <si>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</si>
  <si>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</si>
  <si>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</si>
  <si>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</si>
  <si>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</si>
  <si>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</si>
  <si>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</si>
  <si>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</si>
  <si>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</si>
  <si>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</si>
  <si>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</si>
  <si>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</si>
  <si>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</si>
  <si>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</si>
  <si>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</si>
  <si>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</si>
  <si>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</si>
  <si>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</si>
  <si>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</si>
  <si>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</si>
  <si>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</si>
  <si>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</si>
  <si>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</si>
  <si>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</si>
  <si>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</si>
  <si>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</si>
  <si>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</si>
  <si>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</si>
  <si>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</si>
  <si>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</si>
  <si>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</si>
  <si>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</si>
  <si>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</si>
  <si>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</si>
  <si>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</si>
  <si>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</si>
  <si>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</si>
  <si>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</si>
  <si>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</si>
  <si>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</si>
  <si>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</si>
  <si>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</si>
  <si>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</si>
  <si>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</si>
  <si>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</si>
  <si>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</si>
  <si>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</si>
  <si>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</si>
  <si>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</si>
  <si>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</si>
  <si>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</si>
  <si>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</si>
  <si>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</si>
  <si>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</si>
  <si>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</si>
  <si>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</si>
  <si>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</si>
  <si>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</si>
  <si>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</si>
  <si>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</si>
  <si>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</si>
  <si>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</si>
  <si>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</si>
  <si>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</si>
  <si>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</si>
  <si>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</si>
  <si>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</si>
  <si>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</si>
  <si>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</si>
  <si>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</si>
  <si>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</si>
  <si>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</si>
  <si>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</si>
  <si>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</si>
  <si>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</si>
  <si>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</si>
  <si>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</si>
  <si>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</si>
  <si>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</si>
  <si>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</si>
  <si>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</si>
  <si>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</si>
  <si>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</si>
  <si>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</si>
  <si>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</si>
  <si>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</si>
  <si>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</si>
  <si>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</si>
  <si>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</si>
  <si>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</si>
  <si>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</si>
  <si>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</si>
  <si>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</si>
  <si>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</si>
  <si>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</si>
  <si>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</si>
  <si>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</si>
  <si>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</si>
  <si>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</si>
  <si>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</si>
  <si>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</si>
  <si>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</si>
  <si>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</si>
  <si>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</si>
  <si>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</si>
  <si>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</si>
  <si>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</si>
  <si>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</si>
  <si>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</si>
  <si>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</si>
  <si>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</si>
  <si>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</si>
  <si>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</si>
  <si>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</si>
  <si>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</si>
  <si>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</si>
  <si>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</si>
  <si>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</si>
  <si>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</si>
  <si>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</si>
  <si>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</si>
  <si>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</si>
  <si>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</si>
  <si>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</si>
  <si>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</si>
  <si>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</si>
  <si>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</si>
  <si>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</si>
  <si>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</si>
  <si>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</si>
  <si>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</si>
  <si>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</si>
  <si>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</si>
  <si>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</si>
  <si>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</si>
  <si>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</si>
  <si>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</si>
  <si>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</si>
  <si>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</si>
  <si>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</si>
  <si>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</si>
  <si>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</si>
  <si>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</si>
  <si>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</si>
  <si>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</si>
  <si>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</si>
  <si>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</si>
  <si>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</si>
  <si>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</si>
  <si>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</si>
  <si>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</si>
  <si>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</si>
  <si>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</si>
  <si>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</si>
  <si>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</si>
  <si>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</si>
  <si>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</si>
  <si>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</si>
  <si>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</si>
  <si>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</si>
  <si>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</si>
  <si>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</si>
  <si>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</si>
  <si>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</si>
  <si>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</si>
  <si>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</si>
  <si>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</si>
  <si>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</si>
  <si>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</si>
  <si>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</si>
  <si>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</si>
  <si>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</si>
  <si>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</si>
  <si>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</si>
  <si>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</si>
  <si>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</si>
  <si>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</si>
  <si>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</si>
  <si>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</si>
  <si>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</si>
  <si>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</si>
  <si>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</si>
  <si>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</si>
  <si>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</si>
  <si>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</si>
  <si>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</si>
  <si>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</si>
  <si>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</si>
  <si>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</si>
  <si>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</si>
  <si>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</si>
  <si>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</si>
  <si>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</si>
  <si>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</si>
  <si>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</si>
  <si>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</si>
  <si>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</si>
  <si>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</si>
  <si>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</si>
  <si>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</si>
  <si>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</si>
  <si>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</si>
  <si>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</si>
  <si>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</si>
  <si>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</si>
  <si>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</si>
  <si>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</si>
  <si>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</si>
  <si>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</si>
  <si>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</si>
  <si>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</si>
  <si>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</si>
  <si>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</si>
  <si>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</si>
  <si>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</si>
  <si>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</si>
  <si>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</si>
  <si>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</si>
  <si>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</si>
  <si>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</si>
  <si>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</si>
  <si>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</si>
  <si>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</si>
  <si>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</si>
  <si>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</si>
  <si>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</si>
  <si>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</si>
  <si>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</si>
  <si>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</si>
  <si>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</si>
  <si>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</si>
  <si>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</si>
  <si>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</si>
  <si>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</si>
  <si>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</si>
  <si>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</si>
  <si>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</si>
  <si>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</si>
  <si>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</si>
  <si>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</si>
  <si>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</si>
  <si>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</si>
  <si>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</si>
  <si>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</si>
  <si>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</si>
  <si>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</si>
  <si>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</si>
  <si>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</si>
  <si>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</si>
  <si>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</si>
  <si>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</si>
  <si>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</si>
  <si>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</si>
  <si>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</si>
  <si>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</si>
  <si>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</si>
  <si>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</si>
  <si>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</si>
  <si>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</si>
  <si>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</si>
  <si>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</si>
  <si>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</si>
  <si>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</si>
  <si>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</si>
  <si>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</si>
  <si>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</si>
  <si>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</si>
  <si>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</si>
  <si>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</si>
  <si>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</si>
  <si>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</si>
  <si>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</si>
  <si>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</si>
  <si>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</si>
  <si>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</si>
  <si>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</si>
  <si>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</si>
  <si>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</si>
  <si>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</si>
  <si>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</si>
  <si>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</si>
  <si>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</si>
  <si>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</si>
  <si>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</si>
  <si>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</si>
  <si>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</si>
  <si>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</si>
  <si>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</si>
  <si>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</si>
  <si>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</si>
  <si>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</si>
  <si>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</si>
  <si>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</si>
  <si>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</si>
  <si>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</si>
  <si>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</si>
  <si>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</si>
  <si>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</si>
  <si>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</si>
  <si>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</si>
  <si>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</si>
  <si>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</si>
  <si>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</si>
  <si>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</si>
  <si>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</si>
  <si>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</si>
  <si>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</si>
  <si>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</si>
  <si>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</si>
  <si>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</si>
  <si>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</si>
  <si>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</si>
  <si>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</si>
  <si>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</si>
  <si>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</si>
  <si>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</si>
  <si>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</si>
  <si>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</si>
  <si>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</si>
  <si>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</si>
  <si>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</si>
  <si>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</si>
  <si>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</si>
  <si>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</si>
  <si>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</si>
  <si>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</si>
  <si>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</si>
  <si>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</si>
  <si>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</si>
  <si>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</si>
  <si>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</si>
  <si>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</si>
  <si>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</si>
  <si>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</si>
  <si>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</si>
  <si>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</si>
  <si>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</si>
  <si>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</si>
  <si>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</si>
  <si>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</si>
  <si>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</si>
  <si>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</si>
  <si>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</si>
  <si>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</si>
  <si>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</si>
  <si>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</si>
  <si>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</si>
  <si>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</si>
  <si>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</si>
  <si>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</si>
  <si>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</si>
  <si>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</si>
  <si>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</si>
  <si>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</si>
  <si>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</si>
  <si>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</si>
  <si>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</si>
  <si>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</si>
  <si>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</si>
  <si>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</si>
  <si>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</si>
  <si>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</si>
  <si>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</si>
  <si>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</si>
  <si>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</si>
  <si>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</si>
  <si>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</si>
  <si>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</si>
  <si>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</si>
  <si>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</si>
  <si>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</si>
  <si>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</si>
  <si>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</si>
  <si>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</si>
  <si>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</si>
  <si>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</si>
  <si>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</si>
  <si>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</si>
  <si>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</si>
  <si>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</si>
  <si>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</si>
  <si>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</si>
  <si>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</si>
  <si>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</si>
  <si>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</si>
  <si>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</si>
  <si>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</si>
  <si>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</si>
  <si>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</si>
  <si>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</si>
  <si>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</si>
  <si>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</si>
  <si>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</si>
  <si>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</si>
  <si>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</si>
  <si>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</si>
  <si>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</si>
  <si>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</si>
  <si>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</si>
  <si>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</si>
  <si>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</si>
  <si>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</si>
  <si>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</si>
  <si>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</si>
  <si>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</si>
  <si>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</si>
  <si>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</si>
  <si>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</si>
  <si>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</si>
  <si>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</si>
  <si>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</si>
  <si>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</si>
  <si>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</si>
  <si>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</si>
  <si>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</si>
  <si>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</si>
  <si>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</si>
  <si>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</si>
  <si>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</si>
  <si>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</si>
  <si>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</si>
  <si>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</si>
  <si>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</si>
  <si>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</si>
  <si>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</si>
  <si>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</si>
  <si>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</si>
  <si>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</si>
  <si>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</si>
  <si>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</si>
  <si>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</si>
  <si>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</si>
  <si>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</si>
  <si>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</si>
  <si>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</si>
  <si>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</si>
  <si>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</si>
  <si>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</si>
  <si>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</si>
  <si>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</si>
  <si>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</si>
  <si>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</si>
  <si>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</si>
  <si>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</si>
  <si>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</si>
  <si>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</si>
  <si>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</si>
  <si>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</si>
  <si>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</si>
  <si>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</si>
  <si>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</si>
  <si>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</si>
  <si>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</si>
  <si>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</si>
  <si>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</si>
  <si>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</si>
  <si>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</si>
  <si>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</si>
  <si>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</si>
  <si>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</si>
  <si>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</si>
  <si>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</si>
  <si>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</si>
  <si>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</si>
  <si>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</si>
  <si>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</si>
  <si>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</si>
  <si>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</si>
  <si>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</si>
  <si>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</si>
  <si>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</si>
  <si>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</si>
  <si>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</si>
  <si>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</si>
  <si>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</si>
  <si>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</si>
  <si>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</si>
  <si>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</si>
  <si>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</si>
  <si>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</si>
  <si>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</si>
  <si>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</si>
  <si>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</si>
  <si>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</si>
  <si>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</si>
  <si>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</si>
  <si>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</si>
  <si>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</si>
  <si>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</si>
  <si>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</si>
  <si>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</si>
  <si>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</si>
  <si>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</si>
  <si>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</si>
  <si>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</si>
  <si>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</si>
  <si>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</si>
  <si>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</si>
  <si>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</si>
  <si>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</si>
  <si>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</si>
  <si>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</si>
  <si>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</si>
  <si>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</si>
  <si>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</si>
  <si>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</si>
  <si>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</si>
  <si>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</si>
  <si>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</si>
  <si>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</si>
  <si>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</si>
  <si>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</si>
  <si>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</si>
  <si>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</si>
  <si>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</si>
  <si>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</si>
  <si>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</si>
  <si>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</si>
  <si>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</si>
  <si>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</si>
  <si>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</si>
  <si>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</si>
  <si>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</si>
  <si>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</si>
  <si>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</si>
  <si>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</si>
  <si>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</si>
  <si>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</si>
  <si>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</si>
  <si>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</si>
  <si>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</si>
  <si>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</si>
  <si>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</si>
  <si>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</si>
  <si>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</si>
  <si>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</si>
  <si>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</si>
  <si>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</si>
  <si>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</si>
  <si>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</si>
  <si>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</si>
  <si>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</si>
  <si>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</si>
  <si>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</si>
  <si>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</si>
  <si>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</si>
  <si>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</si>
  <si>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</si>
  <si>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</si>
  <si>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</si>
  <si>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</si>
  <si>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</si>
  <si>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</si>
  <si>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</si>
  <si>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</si>
  <si>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</si>
  <si>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</si>
  <si>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</si>
  <si>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</si>
  <si>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</si>
  <si>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</si>
  <si>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</si>
  <si>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</si>
  <si>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</si>
  <si>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</si>
  <si>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</si>
  <si>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</si>
  <si>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</si>
  <si>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</si>
  <si>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</si>
  <si>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</si>
  <si>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</si>
  <si>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</si>
  <si>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</si>
  <si>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</si>
  <si>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</si>
  <si>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</si>
  <si>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</si>
  <si>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</si>
  <si>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</si>
  <si>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</si>
  <si>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</si>
  <si>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</si>
  <si>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</si>
  <si>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</si>
  <si>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</si>
  <si>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</si>
  <si>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</si>
  <si>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</si>
  <si>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</si>
  <si>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</si>
  <si>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</si>
  <si>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</si>
  <si>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</si>
  <si>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</si>
  <si>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</si>
  <si>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</si>
  <si>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</si>
  <si>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</si>
  <si>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</si>
  <si>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</si>
  <si>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</si>
  <si>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</si>
  <si>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</si>
  <si>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</si>
  <si>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</si>
  <si>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</si>
  <si>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</si>
  <si>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</si>
  <si>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</si>
  <si>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</si>
  <si>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</si>
  <si>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</si>
  <si>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</si>
  <si>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</si>
  <si>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</si>
  <si>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</si>
  <si>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</si>
  <si>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</si>
  <si>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</si>
  <si>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</si>
  <si>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</si>
  <si>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</si>
  <si>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</si>
  <si>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</si>
  <si>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</si>
  <si>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</si>
  <si>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</si>
  <si>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</si>
  <si>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</si>
  <si>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</si>
  <si>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</si>
  <si>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</si>
  <si>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</si>
  <si>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</si>
  <si>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</si>
  <si>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</si>
  <si>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</si>
  <si>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</si>
  <si>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</si>
  <si>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</si>
  <si>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</si>
  <si>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</si>
  <si>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</si>
  <si>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</si>
  <si>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</si>
  <si>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</si>
  <si>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</si>
  <si>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</si>
  <si>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</si>
  <si>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</si>
  <si>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</si>
  <si>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</si>
  <si>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</si>
  <si>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</si>
  <si>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</si>
  <si>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</si>
  <si>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</si>
  <si>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</si>
  <si>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</si>
  <si>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</si>
  <si>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</si>
  <si>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</si>
  <si>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</si>
  <si>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</si>
  <si>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</si>
  <si>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</si>
  <si>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</si>
  <si>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</si>
  <si>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</si>
  <si>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</si>
  <si>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</si>
  <si>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</si>
  <si>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</si>
  <si>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</si>
  <si>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</si>
  <si>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</si>
  <si>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</si>
  <si>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</si>
  <si>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</si>
  <si>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</si>
  <si>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</si>
  <si>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</si>
  <si>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</si>
  <si>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</si>
  <si>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</si>
  <si>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</si>
  <si>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</si>
  <si>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</si>
  <si>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</si>
  <si>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</si>
  <si>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</si>
  <si>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</si>
  <si>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</si>
  <si>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</si>
  <si>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</si>
  <si>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</si>
  <si>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</si>
  <si>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</si>
  <si>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</si>
  <si>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</si>
  <si>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</si>
  <si>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</si>
  <si>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</si>
  <si>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</si>
  <si>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</si>
  <si>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</si>
  <si>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</si>
  <si>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</si>
  <si>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</si>
  <si>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</si>
  <si>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</si>
  <si>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</si>
  <si>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</si>
  <si>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</si>
  <si>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</si>
  <si>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</si>
  <si>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</si>
  <si>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</si>
  <si>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</si>
  <si>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</si>
  <si>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</si>
  <si>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</si>
  <si>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</si>
  <si>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</si>
  <si>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</si>
  <si>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</si>
  <si>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</si>
  <si>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</si>
  <si>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</si>
  <si>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</si>
  <si>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</si>
  <si>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</si>
  <si>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</si>
  <si>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</si>
  <si>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</si>
  <si>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</si>
  <si>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</si>
  <si>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</si>
  <si>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</si>
  <si>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</si>
  <si>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</si>
  <si>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</si>
  <si>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</si>
  <si>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</si>
  <si>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</si>
  <si>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</si>
  <si>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</si>
  <si>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</si>
  <si>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</si>
  <si>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</si>
  <si>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</si>
  <si>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</si>
  <si>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</si>
  <si>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</si>
  <si>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</si>
  <si>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</si>
  <si>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</si>
  <si>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</si>
  <si>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</si>
  <si>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</si>
  <si>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</si>
  <si>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</si>
  <si>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</si>
  <si>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</si>
  <si>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</si>
  <si>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</si>
  <si>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</si>
  <si>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</si>
  <si>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</si>
  <si>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</si>
  <si>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</si>
  <si>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</si>
  <si>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</si>
  <si>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</si>
  <si>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</si>
  <si>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</si>
  <si>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</si>
  <si>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</si>
  <si>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</si>
  <si>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</si>
  <si>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</si>
  <si>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</si>
  <si>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</si>
  <si>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</si>
  <si>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</si>
  <si>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</si>
  <si>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</si>
  <si>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</si>
  <si>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</si>
  <si>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</si>
  <si>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</si>
  <si>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</si>
  <si>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</si>
  <si>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</si>
  <si>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</si>
  <si>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</si>
  <si>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</si>
  <si>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</si>
  <si>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</si>
  <si>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</si>
  <si>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</si>
  <si>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</si>
  <si>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</si>
  <si>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</si>
  <si>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</si>
  <si>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</si>
  <si>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</si>
  <si>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</si>
  <si>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</si>
  <si>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</si>
  <si>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</si>
  <si>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</si>
  <si>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</si>
  <si>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</si>
  <si>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</si>
  <si>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</si>
  <si>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</si>
  <si>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</si>
  <si>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</si>
  <si>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</si>
  <si>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</si>
  <si>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</si>
  <si>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</si>
  <si>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</si>
  <si>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</si>
  <si>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</si>
  <si>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</si>
  <si>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</si>
  <si>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</si>
  <si>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</si>
  <si>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</si>
  <si>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</si>
  <si>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</si>
  <si>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</si>
  <si>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</si>
  <si>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</si>
  <si>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</si>
  <si>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</si>
  <si>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</si>
  <si>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</si>
  <si>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</si>
  <si>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</si>
  <si>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</si>
  <si>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</si>
  <si>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</si>
  <si>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</si>
  <si>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</si>
  <si>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</si>
  <si>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</si>
  <si>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</si>
  <si>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</si>
  <si>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</si>
  <si>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</si>
  <si>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</si>
  <si>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</si>
  <si>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</si>
  <si>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</si>
  <si>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</si>
  <si>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</si>
  <si>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</si>
  <si>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</si>
  <si>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</si>
  <si>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</si>
  <si>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</si>
  <si>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</si>
  <si>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</si>
  <si>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</si>
  <si>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</si>
  <si>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</si>
  <si>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</si>
  <si>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</si>
  <si>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</si>
  <si>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</si>
  <si>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</si>
  <si>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</si>
  <si>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</si>
  <si>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</si>
  <si>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</si>
  <si>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</si>
  <si>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</si>
  <si>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</si>
  <si>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</si>
  <si>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</si>
  <si>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</si>
  <si>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</si>
  <si>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</si>
  <si>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</si>
  <si>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</si>
  <si>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</si>
  <si>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</si>
  <si>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</si>
  <si>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</si>
  <si>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</si>
  <si>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</si>
  <si>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</si>
  <si>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</si>
  <si>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</si>
  <si>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</si>
  <si>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</si>
  <si>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</si>
  <si>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</si>
  <si>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</si>
  <si>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</si>
  <si>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</si>
  <si>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</si>
  <si>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</si>
  <si>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</si>
  <si>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</si>
  <si>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</si>
  <si>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</si>
  <si>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</si>
  <si>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</si>
  <si>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</si>
  <si>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</si>
  <si>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</si>
  <si>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</si>
  <si>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</si>
  <si>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</si>
  <si>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</si>
  <si>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</si>
  <si>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</si>
  <si>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</si>
  <si>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</si>
  <si>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</si>
  <si>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</si>
  <si>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</si>
  <si>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</si>
  <si>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</si>
  <si>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</si>
  <si>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</si>
  <si>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</si>
  <si>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</si>
  <si>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</si>
  <si>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</si>
  <si>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</si>
  <si>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</si>
  <si>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</si>
  <si>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</si>
  <si>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</si>
  <si>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</si>
  <si>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</si>
  <si>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</si>
  <si>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</si>
  <si>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</si>
  <si>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</si>
  <si>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</si>
  <si>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</si>
  <si>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</si>
  <si>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</si>
  <si>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</si>
  <si>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</si>
  <si>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</si>
  <si>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</si>
  <si>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</si>
  <si>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</si>
  <si>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</si>
  <si>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</si>
  <si>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</si>
  <si>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</si>
  <si>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</si>
  <si>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</si>
  <si>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</si>
  <si>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</si>
  <si>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</si>
  <si>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</si>
  <si>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</si>
  <si>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</si>
  <si>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</si>
  <si>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</si>
  <si>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</si>
  <si>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</si>
  <si>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</si>
  <si>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</si>
  <si>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</si>
  <si>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</si>
  <si>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</si>
  <si>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</si>
  <si>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</si>
  <si>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</si>
  <si>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</si>
  <si>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</si>
  <si>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</si>
  <si>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</si>
  <si>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</si>
  <si>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</si>
  <si>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</si>
  <si>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</si>
  <si>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</si>
  <si>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</si>
  <si>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</si>
  <si>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</si>
  <si>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</si>
  <si>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</si>
  <si>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</si>
  <si>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</si>
  <si>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</si>
  <si>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</si>
  <si>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</si>
  <si>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</si>
  <si>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</si>
  <si>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</si>
  <si>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</si>
  <si>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</si>
  <si>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</si>
  <si>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</si>
  <si>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</si>
  <si>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</si>
  <si>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</si>
  <si>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</si>
  <si>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</si>
  <si>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</si>
  <si>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</si>
  <si>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</si>
  <si>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</si>
  <si>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</si>
  <si>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</si>
  <si>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</si>
  <si>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</si>
  <si>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</si>
  <si>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</si>
  <si>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</si>
  <si>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</si>
  <si>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</si>
  <si>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</si>
  <si>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</si>
  <si>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</si>
  <si>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</si>
  <si>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</si>
  <si>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</si>
  <si>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</si>
  <si>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</si>
  <si>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</si>
  <si>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</si>
  <si>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</si>
  <si>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</si>
  <si>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</si>
  <si>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</si>
  <si>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</si>
  <si>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</si>
  <si>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</si>
  <si>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</si>
  <si>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</si>
  <si>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</si>
  <si>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</si>
  <si>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</si>
  <si>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</si>
  <si>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</si>
  <si>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</si>
  <si>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</si>
  <si>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</si>
  <si>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</si>
  <si>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</si>
  <si>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</si>
  <si>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</si>
  <si>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</si>
  <si>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</si>
  <si>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</si>
  <si>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</si>
  <si>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</si>
  <si>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</si>
  <si>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</si>
  <si>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</si>
  <si>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</si>
  <si>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</si>
  <si>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</si>
  <si>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</si>
  <si>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</si>
  <si>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</si>
  <si>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</si>
  <si>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</si>
  <si>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</si>
  <si>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</si>
  <si>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</si>
  <si>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</si>
  <si>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</si>
  <si>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</si>
  <si>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</si>
  <si>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</si>
  <si>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</si>
  <si>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</si>
  <si>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</si>
  <si>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</si>
  <si>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</si>
  <si>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</si>
  <si>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</si>
  <si>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</si>
  <si>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</si>
  <si>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</si>
  <si>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</si>
  <si>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</si>
  <si>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</si>
  <si>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</si>
  <si>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</si>
  <si>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</si>
  <si>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</si>
  <si>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</si>
  <si>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</si>
  <si>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</si>
  <si>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</si>
  <si>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</si>
  <si>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</si>
  <si>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</si>
  <si>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</si>
  <si>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</si>
  <si>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</si>
  <si>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</si>
  <si>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</si>
  <si>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</si>
  <si>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</si>
  <si>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</si>
  <si>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</si>
  <si>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</si>
  <si>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</si>
  <si>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</si>
  <si>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</si>
  <si>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</si>
  <si>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</si>
  <si>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</si>
  <si>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</si>
  <si>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</si>
  <si>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</si>
  <si>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</si>
  <si>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</si>
  <si>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</si>
  <si>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</si>
  <si>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</si>
  <si>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</si>
  <si>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</si>
  <si>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</si>
  <si>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</si>
  <si>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</si>
  <si>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</si>
  <si>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</si>
  <si>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</si>
  <si>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</si>
  <si>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</si>
  <si>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</si>
  <si>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</si>
  <si>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</si>
  <si>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</si>
  <si>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</si>
  <si>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</si>
  <si>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</si>
  <si>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</si>
  <si>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</si>
  <si>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</si>
  <si>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</si>
  <si>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</si>
  <si>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</si>
  <si>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</si>
  <si>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</si>
  <si>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</si>
  <si>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</si>
  <si>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</si>
  <si>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</si>
  <si>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</si>
  <si>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</si>
  <si>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</si>
  <si>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</si>
  <si>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</si>
  <si>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</si>
  <si>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</si>
  <si>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</si>
  <si>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</si>
  <si>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</si>
  <si>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</si>
  <si>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</si>
  <si>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</si>
  <si>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</si>
  <si>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</si>
  <si>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</si>
  <si>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</si>
  <si>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</si>
  <si>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</si>
  <si>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</si>
  <si>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</si>
  <si>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</si>
  <si>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</si>
  <si>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</si>
  <si>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</si>
  <si>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</si>
  <si>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</si>
  <si>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</si>
  <si>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</si>
  <si>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</si>
  <si>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</si>
  <si>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</si>
  <si>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</si>
  <si>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</si>
  <si>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</si>
  <si>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</si>
  <si>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</si>
  <si>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</si>
  <si>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</si>
  <si>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</si>
  <si>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</si>
  <si>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</si>
  <si>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</si>
  <si>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</si>
  <si>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</si>
  <si>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</si>
  <si>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</si>
  <si>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</si>
  <si>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</si>
  <si>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</si>
  <si>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</si>
  <si>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</si>
  <si>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</si>
  <si>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</si>
  <si>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</si>
  <si>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</si>
  <si>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</si>
  <si>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</si>
  <si>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</si>
  <si>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</si>
  <si>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</si>
  <si>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</si>
  <si>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</si>
  <si>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</si>
  <si>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</si>
  <si>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</si>
  <si>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</si>
  <si>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</si>
  <si>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</si>
  <si>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</si>
  <si>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</si>
  <si>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</si>
  <si>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</si>
  <si>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</si>
  <si>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</si>
  <si>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</si>
  <si>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</si>
  <si>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</si>
  <si>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</si>
  <si>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</si>
  <si>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</si>
  <si>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</si>
  <si>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</si>
  <si>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</si>
  <si>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</si>
  <si>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</si>
  <si>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</si>
  <si>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</si>
  <si>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</si>
  <si>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</si>
  <si>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</si>
  <si>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</si>
  <si>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</si>
  <si>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</si>
  <si>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</si>
  <si>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</si>
  <si>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</si>
  <si>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</si>
  <si>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</si>
  <si>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</si>
  <si>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</si>
  <si>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</si>
  <si>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</si>
  <si>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</si>
  <si>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</si>
  <si>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</si>
  <si>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</si>
  <si>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</si>
  <si>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</si>
  <si>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</si>
  <si>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</si>
  <si>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</si>
  <si>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</si>
  <si>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</si>
  <si>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</si>
  <si>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</si>
  <si>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</si>
  <si>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</si>
  <si>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</si>
  <si>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</si>
  <si>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</si>
  <si>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</si>
  <si>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</si>
  <si>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</si>
  <si>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</si>
  <si>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</si>
  <si>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</si>
  <si>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</si>
  <si>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</si>
  <si>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</si>
  <si>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</si>
  <si>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</si>
  <si>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</si>
  <si>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</si>
  <si>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</si>
  <si>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</si>
  <si>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</si>
  <si>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</si>
  <si>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</si>
  <si>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</si>
  <si>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</si>
  <si>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</si>
  <si>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</si>
  <si>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</si>
  <si>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</si>
  <si>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</si>
  <si>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</si>
  <si>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</si>
  <si>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</si>
  <si>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</si>
  <si>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</si>
  <si>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</si>
  <si>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</si>
  <si>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</si>
  <si>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</si>
  <si>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</si>
  <si>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</si>
  <si>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</si>
  <si>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</si>
  <si>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</si>
  <si>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</si>
  <si>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</si>
  <si>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</si>
  <si>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</si>
  <si>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</si>
  <si>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</si>
  <si>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</si>
  <si>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</si>
  <si>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</si>
  <si>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</si>
  <si>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</si>
  <si>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</si>
  <si>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</si>
  <si>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</si>
  <si>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</si>
  <si>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</si>
  <si>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</si>
  <si>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</si>
  <si>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</si>
  <si>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</si>
  <si>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</si>
  <si>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</si>
  <si>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</si>
  <si>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</si>
  <si>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</si>
  <si>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</si>
  <si>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</si>
  <si>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</si>
  <si>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</si>
  <si>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</si>
  <si>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</si>
  <si>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</si>
  <si>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</si>
  <si>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</si>
  <si>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</si>
  <si>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</si>
  <si>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</si>
  <si>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</si>
  <si>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</si>
  <si>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</si>
  <si>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</si>
  <si>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</si>
  <si>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</si>
  <si>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</si>
  <si>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</si>
  <si>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</si>
  <si>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</si>
  <si>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</si>
  <si>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</si>
  <si>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</si>
  <si>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</si>
  <si>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</si>
  <si>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</si>
  <si>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</si>
  <si>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</si>
  <si>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</si>
  <si>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</si>
  <si>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</si>
  <si>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</si>
  <si>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</si>
  <si>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</si>
  <si>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</si>
  <si>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</si>
  <si>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</si>
  <si>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</si>
  <si>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</si>
  <si>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</si>
  <si>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</si>
  <si>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</si>
  <si>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</si>
  <si>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</si>
  <si>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</si>
  <si>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</si>
  <si>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</si>
  <si>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</si>
  <si>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</si>
  <si>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</si>
  <si>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</si>
  <si>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</si>
  <si>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</si>
  <si>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</si>
  <si>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</si>
  <si>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</si>
  <si>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</si>
  <si>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</si>
  <si>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</si>
  <si>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</si>
  <si>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</si>
  <si>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</si>
  <si>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</si>
  <si>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</si>
  <si>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</si>
  <si>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</si>
  <si>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</si>
  <si>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</si>
  <si>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</si>
  <si>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</si>
  <si>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</si>
  <si>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</si>
  <si>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</si>
  <si>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</si>
  <si>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</si>
  <si>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</si>
  <si>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</si>
  <si>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</si>
  <si>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</si>
  <si>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</si>
  <si>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</si>
  <si>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</si>
  <si>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</si>
  <si>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</si>
  <si>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</si>
  <si>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</si>
  <si>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</si>
  <si>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</si>
  <si>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</si>
  <si>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</si>
  <si>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</si>
  <si>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</si>
  <si>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</si>
  <si>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</si>
  <si>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</si>
  <si>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</si>
  <si>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</si>
  <si>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</si>
  <si>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</si>
  <si>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</si>
  <si>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</si>
  <si>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</si>
  <si>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</si>
  <si>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</si>
  <si>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</si>
  <si>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</si>
  <si>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</si>
  <si>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</si>
  <si>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</si>
  <si>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</si>
  <si>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</si>
  <si>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</si>
  <si>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</si>
  <si>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</si>
  <si>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</si>
  <si>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</si>
  <si>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</si>
  <si>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</si>
  <si>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</si>
  <si>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</si>
  <si>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</si>
  <si>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</si>
  <si>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</si>
  <si>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</si>
  <si>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</si>
  <si>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</si>
  <si>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</si>
  <si>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</si>
  <si>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</si>
  <si>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</si>
  <si>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</si>
  <si>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</si>
  <si>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</si>
  <si>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</si>
  <si>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</si>
  <si>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</si>
  <si>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</si>
  <si>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</si>
  <si>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</si>
  <si>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</si>
  <si>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</si>
  <si>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</si>
  <si>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</si>
  <si>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</si>
  <si>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</si>
  <si>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</si>
  <si>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</si>
  <si>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</si>
  <si>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</si>
  <si>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</si>
  <si>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</si>
  <si>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</si>
  <si>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</si>
  <si>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</si>
  <si>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</si>
  <si>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</si>
  <si>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</si>
  <si>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</si>
  <si>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</si>
  <si>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</si>
  <si>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</si>
  <si>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</si>
  <si>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</si>
  <si>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</si>
  <si>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</si>
  <si>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</si>
  <si>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</si>
  <si>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</si>
  <si>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</si>
  <si>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</si>
  <si>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</si>
  <si>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</si>
  <si>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</si>
  <si>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</si>
  <si>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</si>
  <si>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</si>
  <si>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</si>
  <si>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</si>
  <si>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</si>
  <si>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</si>
  <si>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</si>
  <si>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</si>
  <si>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</si>
  <si>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</si>
  <si>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</si>
  <si>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</si>
  <si>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</si>
  <si>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</si>
  <si>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</si>
  <si>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</si>
  <si>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</si>
  <si>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</si>
  <si>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</si>
  <si>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</si>
  <si>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</si>
  <si>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</si>
  <si>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</si>
  <si>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</si>
  <si>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</si>
  <si>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</si>
  <si>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</si>
  <si>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</si>
  <si>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</si>
  <si>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</si>
  <si>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</si>
  <si>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</si>
  <si>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</si>
  <si>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</si>
  <si>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</si>
  <si>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</si>
  <si>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</si>
  <si>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</si>
  <si>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</si>
  <si>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</si>
  <si>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</si>
  <si>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</si>
  <si>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</si>
  <si>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</si>
  <si>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</si>
  <si>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</si>
  <si>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</si>
  <si>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</si>
  <si>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</si>
  <si>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</si>
  <si>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</si>
  <si>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</si>
  <si>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</si>
  <si>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</si>
  <si>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</si>
  <si>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</si>
  <si>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</si>
  <si>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</si>
  <si>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</si>
  <si>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</si>
  <si>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</si>
  <si>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</si>
  <si>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</si>
  <si>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</si>
  <si>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</si>
  <si>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</si>
  <si>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</si>
  <si>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</si>
  <si>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</si>
  <si>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</si>
  <si>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</si>
  <si>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</si>
  <si>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</si>
  <si>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</si>
  <si>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</si>
  <si>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</si>
  <si>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</si>
  <si>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</si>
  <si>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</si>
  <si>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</si>
  <si>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</si>
  <si>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</si>
  <si>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</si>
  <si>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</si>
  <si>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</si>
  <si>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</si>
  <si>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</si>
  <si>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</si>
  <si>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</si>
  <si>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</si>
  <si>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</si>
  <si>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</si>
  <si>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</si>
  <si>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</si>
  <si>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</si>
  <si>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</si>
  <si>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</si>
  <si>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</si>
  <si>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</si>
  <si>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</si>
  <si>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</si>
  <si>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</si>
  <si>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</si>
  <si>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</si>
  <si>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</si>
  <si>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</si>
  <si>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</si>
  <si>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</si>
  <si>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</si>
  <si>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</si>
  <si>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</si>
  <si>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</si>
  <si>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</si>
  <si>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</si>
  <si>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</si>
  <si>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</si>
  <si>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</si>
  <si>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</si>
  <si>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</si>
  <si>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</si>
  <si>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</si>
  <si>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</si>
  <si>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</si>
  <si>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</si>
  <si>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</si>
  <si>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</si>
  <si>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</si>
  <si>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</si>
  <si>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</si>
  <si>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</si>
  <si>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</si>
  <si>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</si>
  <si>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</si>
  <si>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</si>
  <si>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</si>
  <si>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</si>
  <si>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</si>
  <si>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</si>
  <si>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</si>
  <si>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</si>
  <si>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</si>
  <si>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</si>
  <si>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</si>
  <si>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</si>
  <si>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</si>
  <si>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</si>
  <si>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</si>
  <si>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</si>
  <si>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</si>
  <si>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</si>
  <si>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</si>
  <si>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</si>
  <si>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</si>
  <si>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</si>
  <si>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</si>
  <si>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</si>
  <si>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</si>
  <si>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</si>
  <si>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</si>
  <si>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</si>
  <si>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</si>
  <si>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</si>
  <si>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</si>
  <si>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</si>
  <si>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</si>
  <si>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</si>
  <si>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</si>
  <si>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</si>
  <si>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</si>
  <si>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</si>
  <si>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</si>
  <si>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</si>
  <si>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</si>
  <si>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</si>
  <si>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</si>
  <si>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</si>
  <si>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</si>
  <si>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</si>
  <si>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</si>
  <si>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</si>
  <si>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</si>
  <si>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</si>
  <si>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</si>
  <si>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</si>
  <si>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</si>
  <si>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</si>
  <si>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</si>
  <si>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</si>
  <si>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</si>
  <si>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</si>
  <si>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</si>
  <si>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</si>
  <si>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</si>
  <si>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</si>
  <si>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</si>
  <si>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</si>
  <si>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</si>
  <si>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</si>
  <si>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</si>
  <si>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</si>
  <si>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</si>
  <si>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</si>
  <si>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</si>
  <si>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</si>
  <si>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</si>
  <si>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</si>
  <si>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</si>
  <si>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</si>
  <si>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</si>
  <si>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</si>
  <si>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</si>
  <si>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</si>
  <si>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</si>
  <si>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</si>
  <si>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</si>
  <si>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</si>
  <si>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</si>
  <si>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</si>
  <si>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</si>
  <si>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</si>
  <si>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</si>
  <si>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</si>
  <si>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</si>
  <si>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</si>
  <si>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</si>
  <si>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</si>
  <si>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</si>
  <si>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</si>
  <si>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</si>
  <si>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</si>
  <si>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</si>
  <si>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</si>
  <si>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</si>
  <si>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</si>
  <si>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</si>
  <si>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</si>
  <si>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</si>
  <si>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</si>
  <si>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</si>
  <si>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</si>
  <si>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</si>
  <si>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</si>
  <si>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</si>
  <si>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</si>
  <si>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</si>
  <si>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</si>
  <si>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</si>
  <si>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</si>
  <si>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</si>
  <si>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</si>
  <si>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</si>
  <si>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</si>
  <si>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</si>
  <si>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</si>
  <si>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</si>
  <si>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</si>
  <si>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</si>
  <si>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</si>
  <si>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</si>
  <si>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</si>
  <si>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</si>
  <si>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</si>
  <si>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</si>
  <si>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</si>
  <si>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</si>
  <si>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</si>
  <si>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</si>
  <si>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</si>
  <si>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</si>
  <si>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</si>
  <si>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</si>
  <si>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</si>
  <si>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</si>
  <si>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</si>
  <si>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</si>
  <si>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</si>
  <si>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</si>
  <si>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</si>
  <si>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</si>
  <si>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</si>
  <si>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</si>
  <si>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</si>
  <si>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</si>
  <si>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</si>
  <si>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</si>
  <si>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</si>
  <si>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</si>
  <si>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</si>
  <si>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</si>
  <si>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</si>
  <si>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</si>
  <si>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</si>
  <si>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</si>
  <si>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</si>
  <si>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</si>
  <si>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</si>
  <si>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</si>
  <si>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</si>
  <si>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</si>
  <si>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</si>
  <si>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</si>
  <si>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</si>
  <si>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</si>
  <si>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</si>
  <si>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</si>
  <si>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</si>
  <si>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</si>
  <si>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</si>
  <si>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</si>
  <si>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</si>
  <si>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</si>
  <si>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</si>
  <si>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</si>
  <si>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</si>
  <si>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</si>
  <si>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</si>
  <si>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</si>
  <si>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</si>
  <si>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</si>
  <si>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</si>
  <si>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</si>
  <si>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</si>
  <si>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</si>
  <si>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</si>
  <si>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</si>
  <si>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</si>
  <si>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</si>
  <si>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</si>
  <si>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</si>
  <si>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</si>
  <si>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</si>
  <si>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</si>
  <si>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</si>
  <si>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</si>
  <si>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</si>
  <si>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</si>
  <si>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</si>
  <si>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</si>
  <si>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</si>
  <si>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</si>
  <si>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</si>
  <si>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</si>
  <si>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</si>
  <si>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</si>
  <si>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</si>
  <si>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</si>
  <si>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</si>
  <si>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</si>
  <si>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</si>
  <si>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</si>
  <si>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</si>
  <si>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</si>
  <si>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</si>
  <si>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</si>
  <si>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</si>
  <si>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</si>
  <si>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</si>
  <si>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</si>
  <si>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</si>
  <si>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</si>
  <si>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</si>
  <si>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</si>
  <si>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</si>
  <si>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</si>
  <si>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</si>
  <si>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</si>
  <si>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</si>
  <si>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</si>
  <si>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</si>
  <si>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</si>
  <si>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</si>
  <si>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</si>
  <si>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</si>
  <si>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</si>
  <si>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</si>
  <si>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</si>
  <si>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</si>
  <si>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</si>
  <si>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</si>
  <si>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</si>
  <si>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</si>
  <si>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</si>
  <si>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</si>
  <si>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</si>
  <si>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</si>
  <si>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</si>
  <si>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</si>
  <si>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</si>
  <si>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</si>
  <si>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</si>
  <si>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</si>
  <si>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</si>
  <si>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</si>
  <si>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</si>
  <si>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</si>
  <si>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</si>
  <si>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</si>
  <si>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</si>
  <si>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</si>
  <si>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</si>
  <si>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</si>
  <si>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</si>
  <si>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</si>
  <si>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</si>
  <si>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</si>
  <si>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</si>
  <si>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</si>
  <si>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</si>
  <si>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</si>
  <si>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</si>
  <si>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</si>
  <si>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</si>
  <si>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</si>
  <si>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</si>
  <si>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</si>
  <si>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</si>
  <si>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</si>
  <si>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</si>
  <si>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</si>
  <si>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</si>
  <si>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</si>
  <si>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</si>
  <si>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</si>
  <si>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</si>
  <si>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</si>
  <si>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</si>
  <si>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</si>
  <si>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</si>
  <si>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</si>
  <si>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</si>
  <si>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</si>
  <si>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</si>
  <si>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</si>
  <si>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</si>
  <si>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</si>
  <si>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</si>
  <si>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</si>
  <si>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</si>
  <si>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</si>
  <si>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</si>
  <si>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</si>
  <si>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</si>
  <si>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</si>
  <si>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</si>
  <si>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</si>
  <si>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</si>
  <si>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</si>
  <si>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</si>
  <si>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</si>
  <si>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</si>
  <si>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</si>
  <si>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</si>
  <si>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</si>
  <si>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</si>
  <si>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</si>
  <si>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</si>
  <si>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</si>
  <si>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</si>
  <si>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</si>
  <si>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</si>
  <si>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</si>
  <si>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</si>
  <si>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</si>
  <si>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</si>
  <si>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</si>
  <si>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</si>
  <si>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</si>
  <si>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</si>
  <si>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</si>
  <si>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</si>
  <si>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</si>
  <si>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</si>
  <si>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</si>
  <si>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</si>
  <si>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</si>
  <si>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</si>
  <si>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</si>
  <si>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</si>
  <si>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</si>
  <si>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</si>
  <si>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</si>
  <si>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</si>
  <si>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</si>
  <si>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</si>
  <si>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</si>
  <si>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</si>
  <si>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</si>
  <si>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</si>
  <si>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</si>
  <si>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</si>
  <si>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</si>
  <si>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</si>
  <si>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</si>
  <si>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</si>
  <si>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</si>
  <si>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</si>
  <si>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</si>
  <si>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</si>
  <si>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</si>
  <si>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</si>
  <si>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</si>
  <si>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</si>
  <si>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</si>
  <si>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</si>
  <si>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</si>
  <si>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</si>
  <si>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</si>
  <si>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</si>
  <si>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</si>
  <si>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</si>
  <si>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</si>
  <si>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</si>
  <si>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</si>
  <si>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</si>
  <si>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</si>
  <si>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</si>
  <si>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</si>
  <si>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</si>
  <si>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</si>
  <si>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</si>
  <si>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</si>
  <si>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</si>
  <si>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</si>
  <si>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</si>
  <si>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</si>
  <si>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</si>
  <si>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</si>
  <si>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</si>
  <si>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</si>
  <si>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</si>
  <si>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</si>
  <si>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</si>
  <si>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</si>
  <si>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</si>
  <si>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</si>
  <si>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</si>
  <si>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</si>
  <si>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</si>
  <si>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</si>
  <si>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</si>
  <si>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</si>
  <si>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</si>
  <si>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</si>
  <si>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</si>
  <si>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</si>
  <si>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</si>
  <si>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</si>
  <si>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</si>
  <si>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</si>
  <si>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</si>
  <si>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</si>
  <si>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</si>
  <si>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</si>
  <si>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</si>
  <si>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</si>
  <si>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</si>
  <si>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</si>
  <si>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</si>
  <si>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</si>
  <si>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</si>
  <si>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</si>
  <si>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</si>
  <si>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</si>
  <si>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</si>
  <si>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</si>
  <si>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</si>
  <si>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</si>
  <si>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</si>
  <si>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</si>
  <si>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</si>
  <si>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</si>
  <si>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</si>
  <si>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</si>
  <si>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</si>
  <si>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</si>
  <si>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</si>
  <si>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</si>
  <si>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</si>
  <si>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</si>
  <si>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</si>
  <si>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</si>
  <si>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</si>
  <si>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</si>
  <si>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</si>
  <si>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</si>
  <si>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</si>
  <si>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</si>
  <si>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</si>
  <si>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</si>
  <si>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</si>
  <si>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</si>
  <si>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</si>
  <si>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</si>
  <si>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</si>
  <si>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</si>
  <si>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</si>
  <si>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</si>
  <si>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</si>
  <si>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</si>
  <si>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</si>
  <si>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</si>
  <si>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</si>
  <si>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</si>
  <si>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</si>
  <si>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</si>
  <si>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</si>
  <si>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</si>
  <si>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</si>
  <si>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</si>
  <si>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</si>
  <si>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</si>
  <si>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</si>
  <si>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</si>
  <si>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</si>
  <si>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</si>
  <si>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</si>
  <si>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</si>
  <si>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</si>
  <si>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</si>
  <si>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</si>
  <si>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</si>
  <si>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</si>
  <si>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</si>
  <si>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</si>
  <si>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</si>
  <si>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</si>
  <si>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</si>
  <si>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</si>
  <si>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</si>
  <si>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</si>
  <si>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</si>
  <si>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</si>
  <si>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</si>
  <si>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</si>
  <si>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</si>
  <si>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</si>
  <si>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</si>
  <si>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</si>
  <si>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</si>
  <si>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</si>
  <si>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</si>
  <si>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</si>
  <si>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</si>
  <si>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</si>
  <si>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</si>
  <si>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</si>
  <si>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</si>
  <si>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</si>
  <si>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</si>
  <si>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</si>
  <si>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</si>
  <si>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</si>
  <si>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</si>
  <si>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</si>
  <si>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</si>
  <si>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</si>
  <si>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</si>
  <si>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</si>
  <si>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</si>
  <si>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</si>
  <si>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</si>
  <si>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</si>
  <si>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</si>
  <si>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</si>
  <si>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</si>
  <si>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</si>
  <si>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</si>
  <si>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</si>
  <si>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</si>
  <si>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</si>
  <si>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</si>
  <si>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</si>
  <si>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</si>
  <si>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</si>
  <si>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</si>
  <si>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</si>
  <si>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</si>
  <si>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</si>
  <si>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</si>
  <si>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</si>
  <si>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</si>
  <si>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</si>
  <si>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</si>
  <si>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</si>
  <si>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</si>
  <si>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</si>
  <si>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</si>
  <si>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</si>
  <si>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</si>
  <si>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</si>
  <si>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</si>
  <si>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</si>
  <si>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</si>
  <si>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</si>
  <si>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</si>
  <si>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</si>
  <si>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</si>
  <si>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</si>
  <si>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</si>
  <si>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</si>
  <si>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</si>
  <si>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</si>
  <si>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</si>
  <si>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</si>
  <si>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</si>
  <si>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</si>
  <si>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</si>
  <si>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</si>
  <si>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</si>
  <si>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</si>
  <si>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</si>
  <si>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</si>
  <si>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</si>
  <si>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</si>
  <si>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</si>
  <si>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</si>
  <si>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</si>
  <si>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</si>
  <si>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</si>
  <si>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</si>
  <si>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</si>
  <si>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</si>
  <si>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</si>
  <si>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</si>
  <si>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</si>
  <si>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</si>
  <si>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</si>
  <si>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</si>
  <si>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</si>
  <si>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</si>
  <si>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</si>
  <si>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</si>
  <si>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</si>
  <si>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</si>
  <si>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</si>
  <si>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</si>
  <si>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</si>
  <si>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</si>
  <si>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</si>
  <si>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</si>
  <si>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</si>
  <si>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</si>
  <si>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</si>
  <si>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</si>
  <si>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</si>
  <si>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</si>
  <si>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</si>
  <si>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</si>
  <si>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</si>
  <si>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</si>
  <si>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</si>
  <si>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</si>
  <si>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</si>
  <si>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</si>
  <si>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</si>
  <si>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</si>
  <si>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</si>
  <si>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</si>
  <si>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</si>
  <si>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</si>
  <si>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</si>
  <si>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</si>
  <si>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</si>
  <si>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</si>
  <si>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</si>
  <si>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</si>
  <si>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</si>
  <si>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</si>
  <si>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</si>
  <si>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</si>
  <si>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</si>
  <si>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</si>
  <si>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</si>
  <si>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</si>
  <si>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</si>
  <si>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</si>
  <si>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</si>
  <si>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</si>
  <si>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</si>
  <si>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</si>
  <si>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</si>
  <si>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</si>
  <si>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</si>
  <si>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</si>
  <si>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</si>
  <si>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</si>
  <si>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</si>
  <si>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</si>
  <si>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</si>
  <si>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</si>
  <si>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</si>
  <si>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</si>
  <si>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</si>
  <si>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</si>
  <si>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</si>
  <si>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</si>
  <si>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</si>
  <si>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</si>
  <si>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</si>
  <si>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</si>
  <si>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</si>
  <si>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</si>
  <si>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</si>
  <si>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</si>
  <si>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</si>
  <si>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</si>
  <si>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</si>
  <si>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</si>
  <si>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</si>
  <si>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</si>
  <si>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</si>
  <si>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</si>
  <si>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</si>
  <si>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</si>
  <si>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</si>
  <si>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</si>
  <si>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</si>
  <si>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</si>
  <si>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</si>
  <si>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</si>
  <si>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</si>
  <si>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</si>
  <si>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</si>
  <si>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</si>
  <si>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</si>
  <si>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</si>
  <si>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</si>
  <si>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</si>
  <si>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</si>
  <si>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</si>
  <si>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</si>
  <si>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</si>
  <si>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</si>
  <si>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</si>
  <si>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</si>
  <si>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</si>
  <si>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</si>
  <si>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</si>
  <si>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</si>
  <si>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</si>
  <si>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</si>
  <si>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</si>
  <si>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</si>
  <si>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</si>
  <si>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</si>
  <si>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</si>
  <si>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</si>
  <si>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</si>
  <si>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</si>
  <si>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</si>
  <si>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</si>
  <si>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</si>
  <si>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</si>
  <si>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</si>
  <si>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</si>
  <si>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</si>
  <si>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</si>
  <si>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</si>
  <si>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</si>
  <si>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</si>
  <si>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</si>
  <si>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</si>
  <si>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</si>
  <si>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</si>
  <si>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</si>
  <si>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</si>
  <si>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</si>
  <si>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</si>
  <si>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</si>
  <si>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</si>
  <si>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</si>
  <si>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</si>
  <si>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</si>
  <si>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</si>
  <si>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</si>
  <si>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</si>
  <si>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</si>
  <si>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</si>
  <si>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</si>
  <si>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</si>
  <si>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</si>
  <si>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</si>
  <si>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</si>
  <si>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</si>
  <si>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</si>
  <si>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</si>
  <si>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</si>
  <si>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</si>
  <si>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</si>
  <si>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</si>
  <si>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</si>
  <si>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</si>
  <si>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</si>
  <si>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</si>
  <si>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</si>
  <si>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</si>
  <si>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</si>
  <si>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</si>
  <si>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</si>
  <si>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</si>
  <si>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</si>
  <si>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</si>
  <si>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</si>
  <si>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</si>
  <si>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</si>
  <si>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</si>
  <si>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</si>
  <si>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</si>
  <si>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</si>
  <si>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</si>
  <si>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</si>
  <si>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</si>
  <si>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</si>
  <si>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</si>
  <si>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</si>
  <si>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</si>
  <si>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</si>
  <si>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</si>
  <si>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</si>
  <si>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</si>
  <si>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</si>
  <si>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</si>
  <si>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</si>
  <si>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</si>
  <si>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</si>
  <si>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</si>
  <si>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</si>
  <si>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</si>
  <si>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</si>
  <si>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</si>
  <si>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</si>
  <si>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</si>
  <si>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</si>
  <si>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</si>
  <si>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</si>
  <si>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</si>
  <si>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</si>
  <si>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</si>
  <si>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</si>
  <si>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</si>
  <si>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</si>
  <si>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</si>
  <si>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</si>
  <si>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</si>
  <si>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</si>
  <si>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</si>
  <si>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</si>
  <si>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</si>
  <si>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</si>
  <si>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</si>
  <si>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</si>
  <si>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</si>
  <si>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</si>
  <si>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</si>
  <si>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</si>
  <si>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</si>
  <si>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</si>
  <si>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</si>
  <si>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</si>
  <si>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</si>
  <si>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</si>
  <si>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</si>
  <si>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</si>
  <si>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</si>
  <si>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</si>
  <si>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</si>
  <si>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</si>
  <si>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</si>
  <si>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</si>
  <si>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</si>
  <si>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</si>
  <si>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</si>
  <si>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</si>
  <si>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</si>
  <si>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</si>
  <si>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</si>
  <si>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</si>
  <si>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</si>
  <si>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</si>
  <si>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</si>
  <si>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</si>
  <si>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</si>
  <si>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</si>
  <si>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</si>
  <si>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</si>
  <si>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</si>
  <si>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</si>
  <si>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</si>
  <si>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</si>
  <si>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</si>
  <si>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</si>
  <si>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</si>
  <si>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</si>
  <si>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</si>
  <si>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</si>
  <si>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</si>
  <si>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</si>
  <si>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</si>
  <si>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</si>
  <si>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</si>
  <si>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</si>
  <si>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</si>
  <si>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</si>
  <si>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</si>
  <si>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</si>
  <si>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</si>
  <si>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</si>
  <si>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</si>
  <si>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</si>
  <si>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</si>
  <si>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</si>
  <si>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</si>
  <si>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</si>
  <si>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</si>
  <si>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</si>
  <si>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</si>
  <si>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</si>
  <si>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</si>
  <si>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</si>
  <si>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</si>
  <si>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</si>
  <si>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</si>
  <si>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</si>
  <si>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</si>
  <si>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</si>
  <si>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</si>
  <si>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</si>
  <si>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</si>
  <si>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</si>
  <si>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</si>
  <si>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</si>
  <si>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</si>
  <si>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</si>
  <si>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</si>
  <si>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</si>
  <si>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</si>
  <si>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</si>
  <si>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</si>
  <si>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</si>
  <si>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</si>
  <si>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</si>
  <si>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</si>
  <si>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</si>
  <si>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</si>
  <si>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</si>
  <si>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</si>
  <si>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</si>
  <si>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</si>
  <si>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</si>
  <si>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</si>
  <si>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</si>
  <si>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</si>
  <si>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</si>
  <si>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</si>
  <si>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</si>
  <si>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</si>
  <si>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</si>
  <si>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</si>
  <si>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</si>
  <si>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</si>
  <si>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</si>
  <si>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</si>
  <si>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</si>
  <si>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</si>
  <si>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</si>
  <si>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</si>
  <si>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</si>
  <si>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</si>
  <si>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</si>
  <si>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</si>
  <si>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</si>
  <si>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</si>
  <si>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</si>
  <si>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</si>
  <si>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</si>
  <si>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</si>
  <si>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</si>
  <si>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</si>
  <si>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</si>
  <si>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</si>
  <si>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</si>
  <si>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</si>
  <si>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</si>
  <si>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</si>
  <si>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</si>
  <si>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</si>
  <si>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</si>
  <si>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</si>
  <si>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</si>
  <si>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</si>
  <si>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</si>
  <si>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</si>
  <si>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</si>
  <si>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</si>
  <si>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</si>
  <si>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</si>
  <si>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</si>
  <si>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</si>
  <si>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</si>
  <si>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</si>
  <si>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</si>
  <si>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</si>
  <si>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</si>
  <si>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</si>
  <si>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</si>
  <si>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</si>
  <si>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</si>
  <si>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</si>
  <si>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</si>
  <si>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</si>
  <si>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</si>
  <si>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</si>
  <si>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</si>
  <si>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</si>
  <si>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</si>
  <si>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</si>
  <si>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</si>
  <si>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</si>
  <si>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</si>
  <si>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</si>
  <si>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</si>
  <si>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</si>
  <si>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</si>
  <si>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</si>
  <si>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</si>
  <si>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</si>
  <si>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</si>
  <si>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</si>
  <si>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</si>
  <si>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</si>
  <si>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</si>
  <si>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</si>
  <si>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</si>
  <si>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</si>
  <si>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</si>
  <si>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</si>
  <si>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</si>
  <si>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</si>
  <si>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</si>
  <si>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</si>
  <si>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</si>
  <si>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</si>
  <si>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</si>
  <si>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</si>
  <si>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</si>
  <si>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</si>
  <si>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</si>
  <si>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</si>
  <si>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</si>
  <si>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</si>
  <si>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</si>
  <si>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</si>
  <si>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</si>
  <si>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</si>
  <si>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</si>
  <si>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</si>
  <si>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</si>
  <si>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</si>
  <si>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</si>
  <si>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</si>
  <si>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</si>
  <si>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</si>
  <si>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</si>
  <si>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</si>
  <si>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</si>
  <si>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</si>
  <si>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</si>
  <si>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</si>
  <si>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</si>
  <si>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</si>
  <si>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</si>
  <si>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</si>
  <si>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</si>
  <si>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</si>
  <si>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</si>
  <si>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</si>
  <si>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</si>
  <si>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</si>
  <si>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</si>
  <si>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</si>
  <si>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</si>
  <si>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</si>
  <si>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</si>
  <si>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</si>
  <si>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</si>
  <si>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</si>
  <si>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</si>
  <si>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</si>
  <si>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</si>
  <si>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</si>
  <si>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</si>
  <si>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</si>
  <si>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</si>
  <si>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</si>
  <si>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</si>
  <si>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</si>
  <si>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</si>
  <si>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</si>
  <si>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</si>
  <si>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</si>
  <si>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</si>
  <si>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</si>
  <si>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</si>
  <si>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</si>
  <si>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</si>
  <si>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</si>
  <si>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</si>
  <si>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</si>
  <si>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</si>
  <si>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</si>
  <si>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</si>
  <si>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</si>
  <si>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</si>
  <si>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</si>
  <si>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</si>
  <si>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</si>
  <si>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</si>
  <si>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</si>
  <si>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</si>
  <si>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</si>
  <si>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</si>
  <si>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</si>
  <si>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</si>
  <si>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</si>
  <si>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</si>
  <si>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</si>
  <si>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</si>
  <si>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</si>
  <si>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</si>
  <si>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</si>
  <si>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</si>
  <si>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</si>
  <si>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</si>
  <si>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</si>
  <si>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</si>
  <si>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</si>
  <si>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</si>
  <si>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</si>
  <si>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</si>
  <si>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</si>
  <si>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</si>
  <si>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</si>
  <si>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</si>
  <si>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</si>
  <si>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</si>
  <si>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</si>
  <si>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</si>
  <si>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</si>
  <si>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</si>
  <si>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</si>
  <si>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</si>
  <si>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</si>
  <si>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</si>
  <si>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</si>
  <si>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</si>
  <si>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</si>
  <si>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</si>
  <si>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</si>
  <si>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</si>
  <si>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</si>
  <si>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</si>
  <si>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</si>
  <si>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</si>
  <si>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</si>
  <si>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</si>
  <si>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</si>
  <si>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</si>
  <si>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</si>
  <si>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</si>
  <si>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</si>
  <si>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</si>
  <si>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</si>
  <si>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</si>
  <si>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</si>
  <si>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</si>
  <si>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</si>
  <si>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</si>
  <si>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</si>
  <si>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</si>
  <si>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</si>
  <si>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</si>
  <si>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</si>
  <si>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</si>
  <si>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</si>
  <si>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</si>
  <si>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</si>
  <si>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</si>
  <si>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</si>
  <si>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</si>
  <si>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</si>
  <si>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</si>
  <si>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</si>
  <si>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</si>
  <si>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</si>
  <si>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</si>
  <si>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</si>
  <si>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</si>
  <si>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</si>
  <si>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</si>
  <si>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</si>
  <si>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</si>
  <si>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</si>
  <si>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</si>
  <si>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</si>
  <si>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</si>
  <si>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</si>
  <si>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</si>
  <si>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</si>
  <si>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</si>
  <si>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</si>
  <si>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</si>
  <si>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</si>
  <si>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</si>
  <si>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</si>
  <si>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</si>
  <si>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</si>
  <si>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</si>
  <si>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</si>
  <si>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</si>
  <si>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</si>
  <si>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</si>
  <si>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</si>
  <si>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</si>
  <si>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</si>
  <si>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</si>
  <si>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</si>
  <si>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</si>
  <si>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</si>
  <si>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</si>
  <si>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</si>
  <si>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</si>
  <si>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</si>
  <si>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</si>
  <si>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</si>
  <si>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</si>
  <si>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</si>
  <si>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</si>
  <si>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</si>
  <si>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</si>
  <si>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</si>
  <si>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</si>
  <si>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</si>
  <si>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</si>
  <si>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</si>
  <si>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</si>
  <si>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</si>
  <si>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</si>
  <si>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</si>
  <si>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</si>
  <si>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</si>
  <si>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</si>
  <si>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</si>
  <si>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</si>
  <si>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</si>
  <si>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</si>
  <si>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</si>
  <si>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</si>
  <si>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</si>
  <si>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</si>
  <si>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</si>
  <si>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</si>
  <si>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</si>
  <si>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</si>
  <si>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</si>
  <si>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</si>
  <si>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</si>
  <si>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</si>
  <si>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</si>
  <si>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</si>
  <si>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</si>
  <si>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</si>
  <si>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</si>
  <si>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</si>
  <si>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</si>
  <si>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</si>
  <si>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</si>
  <si>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</si>
  <si>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</si>
  <si>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</si>
  <si>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</si>
  <si>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</si>
  <si>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</si>
  <si>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</si>
  <si>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</si>
  <si>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</si>
  <si>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</si>
  <si>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</si>
  <si>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</si>
  <si>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</si>
  <si>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</si>
  <si>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</si>
  <si>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</si>
  <si>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</si>
  <si>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</si>
  <si>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</si>
  <si>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</si>
  <si>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</si>
  <si>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</si>
  <si>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</si>
  <si>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</si>
  <si>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</si>
  <si>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</si>
  <si>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</si>
  <si>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</si>
  <si>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</si>
  <si>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</si>
  <si>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</si>
  <si>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</si>
  <si>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</si>
  <si>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</si>
  <si>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</si>
  <si>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</si>
  <si>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</si>
  <si>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</si>
  <si>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</si>
  <si>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</si>
  <si>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</si>
  <si>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</si>
  <si>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</si>
  <si>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</si>
  <si>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</si>
  <si>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</si>
  <si>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</si>
  <si>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</si>
  <si>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</si>
  <si>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</si>
  <si>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</si>
  <si>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</si>
  <si>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</si>
  <si>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</si>
  <si>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</si>
  <si>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</si>
  <si>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</si>
  <si>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</si>
  <si>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</si>
  <si>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</si>
  <si>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</si>
  <si>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</si>
  <si>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</si>
  <si>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</si>
  <si>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</si>
  <si>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</si>
  <si>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</si>
  <si>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</si>
  <si>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</si>
  <si>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</si>
  <si>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</si>
  <si>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</si>
  <si>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</si>
  <si>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</si>
  <si>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</si>
  <si>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</si>
  <si>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</si>
  <si>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</si>
  <si>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</si>
  <si>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</si>
  <si>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</si>
  <si>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</si>
  <si>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</si>
  <si>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</si>
  <si>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</si>
  <si>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</si>
  <si>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</si>
  <si>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</si>
  <si>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</si>
  <si>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</si>
  <si>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</si>
  <si>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</si>
  <si>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</si>
  <si>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</si>
  <si>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</si>
  <si>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</si>
  <si>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</si>
  <si>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</si>
  <si>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</si>
  <si>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</si>
  <si>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</si>
  <si>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</si>
  <si>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</si>
  <si>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</si>
  <si>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</si>
  <si>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</si>
  <si>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</si>
  <si>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</si>
  <si>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</si>
  <si>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</si>
  <si>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</si>
  <si>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</si>
  <si>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</si>
  <si>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</si>
  <si>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</si>
  <si>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</si>
  <si>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</si>
  <si>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</si>
  <si>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</si>
  <si>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</si>
  <si>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</si>
  <si>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</si>
  <si>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</si>
  <si>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</si>
  <si>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</si>
  <si>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</si>
  <si>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</si>
  <si>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</si>
  <si>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</si>
  <si>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</si>
  <si>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</si>
  <si>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</si>
  <si>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</si>
  <si>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</si>
  <si>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</si>
  <si>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</si>
  <si>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</si>
  <si>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</si>
  <si>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</si>
  <si>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</si>
  <si>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</si>
  <si>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</si>
  <si>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</si>
  <si>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</si>
  <si>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</si>
  <si>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</si>
  <si>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</si>
  <si>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</si>
  <si>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</si>
  <si>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</si>
  <si>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</si>
  <si>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</si>
  <si>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</si>
  <si>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</si>
  <si>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</si>
  <si>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</si>
  <si>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</si>
  <si>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</si>
  <si>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</si>
  <si>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</si>
  <si>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</si>
  <si>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</si>
  <si>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</si>
  <si>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</si>
  <si>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</si>
  <si>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</si>
  <si>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</si>
  <si>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</si>
  <si>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</si>
  <si>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</si>
  <si>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</si>
  <si>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</si>
  <si>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</si>
  <si>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</si>
  <si>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</si>
  <si>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</si>
  <si>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</si>
  <si>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</si>
  <si>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</si>
  <si>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</si>
  <si>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</si>
  <si>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</si>
  <si>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</si>
  <si>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</si>
  <si>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</si>
  <si>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</si>
  <si>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</si>
  <si>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</si>
  <si>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</si>
  <si>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</si>
  <si>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</si>
  <si>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</si>
  <si>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</si>
  <si>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</si>
  <si>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</si>
  <si>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</si>
  <si>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</si>
  <si>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</si>
  <si>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</si>
  <si>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</si>
  <si>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</si>
  <si>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</si>
  <si>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</si>
  <si>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</si>
  <si>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</si>
  <si>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</si>
  <si>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</si>
  <si>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</si>
  <si>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</si>
  <si>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</si>
  <si>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</si>
  <si>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</si>
  <si>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</si>
  <si>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</si>
  <si>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</si>
  <si>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</si>
  <si>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</si>
  <si>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</si>
  <si>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</si>
  <si>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</si>
  <si>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</si>
  <si>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</si>
  <si>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</si>
  <si>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</si>
  <si>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</si>
  <si>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</si>
  <si>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</si>
  <si>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</si>
  <si>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</si>
  <si>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</si>
  <si>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</si>
  <si>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</si>
  <si>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</si>
  <si>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</si>
  <si>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</si>
  <si>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</si>
  <si>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</si>
  <si>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</si>
  <si>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</si>
  <si>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</si>
  <si>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</si>
  <si>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</si>
  <si>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</si>
  <si>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</si>
  <si>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</si>
  <si>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</si>
  <si>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</si>
  <si>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</si>
  <si>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</si>
  <si>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</si>
  <si>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</si>
  <si>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</si>
  <si>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</si>
  <si>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</si>
  <si>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</si>
  <si>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</si>
  <si>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</si>
  <si>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</si>
  <si>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</si>
  <si>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</si>
  <si>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</si>
  <si>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</si>
  <si>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</si>
  <si>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</si>
  <si>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</si>
  <si>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</si>
  <si>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</si>
  <si>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</si>
  <si>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</si>
  <si>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</si>
  <si>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</si>
  <si>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</si>
  <si>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</si>
  <si>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</si>
  <si>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</si>
  <si>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</si>
  <si>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</si>
  <si>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</si>
  <si>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</si>
  <si>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</si>
  <si>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</si>
  <si>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</si>
  <si>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</si>
  <si>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</si>
  <si>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</si>
  <si>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</si>
  <si>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</si>
  <si>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</si>
  <si>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</si>
  <si>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</si>
  <si>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</si>
  <si>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</si>
  <si>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</si>
  <si>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</si>
  <si>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</si>
  <si>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</si>
  <si>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</si>
  <si>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</si>
  <si>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</si>
  <si>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</si>
  <si>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</si>
  <si>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</si>
  <si>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</si>
  <si>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</si>
  <si>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</si>
  <si>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</si>
  <si>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</si>
  <si>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</si>
  <si>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</si>
  <si>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</si>
  <si>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</si>
  <si>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</si>
  <si>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</si>
  <si>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</si>
  <si>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</si>
  <si>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</si>
  <si>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</si>
  <si>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</si>
  <si>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</si>
  <si>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</si>
  <si>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</si>
  <si>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</si>
  <si>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</si>
  <si>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</si>
  <si>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</si>
  <si>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</si>
  <si>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</si>
  <si>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</si>
  <si>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</si>
  <si>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</si>
  <si>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</si>
  <si>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</si>
  <si>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</si>
  <si>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</si>
  <si>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</si>
  <si>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</si>
  <si>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</si>
  <si>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</si>
  <si>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</si>
  <si>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</si>
  <si>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</si>
  <si>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</si>
  <si>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</si>
  <si>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</si>
  <si>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</si>
  <si>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</si>
  <si>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</si>
  <si>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</si>
  <si>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</si>
  <si>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</si>
  <si>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</si>
  <si>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</si>
  <si>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</si>
  <si>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</si>
  <si>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</si>
  <si>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</si>
  <si>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</si>
  <si>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</si>
  <si>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</si>
  <si>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</si>
  <si>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</si>
  <si>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</si>
  <si>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</si>
  <si>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</si>
  <si>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</si>
  <si>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</si>
  <si>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</si>
  <si>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</si>
  <si>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</si>
  <si>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</si>
  <si>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</si>
  <si>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</si>
  <si>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</si>
  <si>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</si>
  <si>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</si>
  <si>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</si>
  <si>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</si>
  <si>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</si>
  <si>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</si>
  <si>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</si>
  <si>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</si>
  <si>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</si>
  <si>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</si>
  <si>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</si>
  <si>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</si>
  <si>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</si>
  <si>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</si>
  <si>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</si>
  <si>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</si>
  <si>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</si>
  <si>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</si>
  <si>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</si>
  <si>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</si>
  <si>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</si>
  <si>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</si>
  <si>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</si>
  <si>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</si>
  <si>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</si>
  <si>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</si>
  <si>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</si>
  <si>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</si>
  <si>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</si>
  <si>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</si>
  <si>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</si>
  <si>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</si>
  <si>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</si>
  <si>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</si>
  <si>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</si>
  <si>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</si>
  <si>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</si>
  <si>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</si>
  <si>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</si>
  <si>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</si>
  <si>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</si>
  <si>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</si>
  <si>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</si>
  <si>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</si>
  <si>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</si>
  <si>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</si>
  <si>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</si>
  <si>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</si>
  <si>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</si>
  <si>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</si>
  <si>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</si>
  <si>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</si>
  <si>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</si>
  <si>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</si>
  <si>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</si>
  <si>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</si>
  <si>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</si>
  <si>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</si>
  <si>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</si>
  <si>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</si>
  <si>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</si>
  <si>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</si>
  <si>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</si>
  <si>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</si>
  <si>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</si>
  <si>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</si>
  <si>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</si>
  <si>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</si>
  <si>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</si>
  <si>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</si>
  <si>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</si>
  <si>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</si>
  <si>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</si>
  <si>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</si>
  <si>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</si>
  <si>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</si>
  <si>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</si>
  <si>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</si>
  <si>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</si>
  <si>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</si>
  <si>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</si>
  <si>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</si>
  <si>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</si>
  <si>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</si>
  <si>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</si>
  <si>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</si>
  <si>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</si>
  <si>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</si>
  <si>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</si>
  <si>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</si>
  <si>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</si>
  <si>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</si>
  <si>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</si>
  <si>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</si>
  <si>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</si>
  <si>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</si>
  <si>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</si>
  <si>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</si>
  <si>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</si>
  <si>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</si>
  <si>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</si>
  <si>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</si>
  <si>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</si>
  <si>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</si>
  <si>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</si>
  <si>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</si>
  <si>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</si>
  <si>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</si>
  <si>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</si>
  <si>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</si>
  <si>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</si>
  <si>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</si>
  <si>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</si>
  <si>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</si>
  <si>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</si>
  <si>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</si>
  <si>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</si>
  <si>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</si>
  <si>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</si>
  <si>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</si>
  <si>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</si>
  <si>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</si>
  <si>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</si>
  <si>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</si>
  <si>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</si>
  <si>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</si>
  <si>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</si>
  <si>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</si>
  <si>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</si>
  <si>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</si>
  <si>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</si>
  <si>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</si>
  <si>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</si>
  <si>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</si>
  <si>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</si>
  <si>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</si>
  <si>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</si>
  <si>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</si>
  <si>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</si>
  <si>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</si>
  <si>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</si>
  <si>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</si>
  <si>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</si>
  <si>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</si>
  <si>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</si>
  <si>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</si>
  <si>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</si>
  <si>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</si>
  <si>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</si>
  <si>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</si>
  <si>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</si>
  <si>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</si>
  <si>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</si>
  <si>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</si>
  <si>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</si>
  <si>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</si>
  <si>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</si>
  <si>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</si>
  <si>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</si>
  <si>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</si>
  <si>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</si>
  <si>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</si>
  <si>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</si>
  <si>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</si>
  <si>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</si>
  <si>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</si>
  <si>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</si>
  <si>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</si>
  <si>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</si>
  <si>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</si>
  <si>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</si>
  <si>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</si>
  <si>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</si>
  <si>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</si>
  <si>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</si>
  <si>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</si>
  <si>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</si>
  <si>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</si>
  <si>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</si>
  <si>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</si>
  <si>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</si>
  <si>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</si>
  <si>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</si>
  <si>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</si>
  <si>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</si>
  <si>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</si>
  <si>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</si>
  <si>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</si>
  <si>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</si>
  <si>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</si>
  <si>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</si>
  <si>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</si>
  <si>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</si>
  <si>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</si>
  <si>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</si>
  <si>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</si>
  <si>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</si>
  <si>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</si>
  <si>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</si>
  <si>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</si>
  <si>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</si>
  <si>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</si>
  <si>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</si>
  <si>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</si>
  <si>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</si>
  <si>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</si>
  <si>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</si>
  <si>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</si>
  <si>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</si>
  <si>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</si>
  <si>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</si>
  <si>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</si>
  <si>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</si>
  <si>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</si>
  <si>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</si>
  <si>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</si>
  <si>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</si>
  <si>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</si>
  <si>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</si>
  <si>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</si>
  <si>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</si>
  <si>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</si>
  <si>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</si>
  <si>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</si>
  <si>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</si>
  <si>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</si>
  <si>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</si>
  <si>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</si>
  <si>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</si>
  <si>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</si>
  <si>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</si>
  <si>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</si>
  <si>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</si>
  <si>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</si>
  <si>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</si>
  <si>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</si>
  <si>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</si>
  <si>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</si>
  <si>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</si>
  <si>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</si>
  <si>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</si>
  <si>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</si>
  <si>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</si>
  <si>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</si>
  <si>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</si>
  <si>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</si>
  <si>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</si>
  <si>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</si>
  <si>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</si>
  <si>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</si>
  <si>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</si>
  <si>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</si>
  <si>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</si>
  <si>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</si>
  <si>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</si>
  <si>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</si>
  <si>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</si>
  <si>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</si>
  <si>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</si>
  <si>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</si>
  <si>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</si>
  <si>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</si>
  <si>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</si>
  <si>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</si>
  <si>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</si>
  <si>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</si>
  <si>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</si>
  <si>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</si>
  <si>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</si>
  <si>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</si>
  <si>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</si>
  <si>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</si>
  <si>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</si>
  <si>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</si>
  <si>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</si>
  <si>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</si>
  <si>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</si>
  <si>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</si>
  <si>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</si>
  <si>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</si>
  <si>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</si>
  <si>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</si>
  <si>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</si>
  <si>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</si>
  <si>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</si>
  <si>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</si>
  <si>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</si>
  <si>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</si>
  <si>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</si>
  <si>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</si>
  <si>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</si>
  <si>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</si>
  <si>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</si>
  <si>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</si>
  <si>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</si>
  <si>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</si>
  <si>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</si>
  <si>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</si>
  <si>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</si>
  <si>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</si>
  <si>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</si>
  <si>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</si>
  <si>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</si>
  <si>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</si>
  <si>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</si>
  <si>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</si>
  <si>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</si>
  <si>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</si>
  <si>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</si>
  <si>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</si>
  <si>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</si>
  <si>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</si>
  <si>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</si>
  <si>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</si>
  <si>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</si>
  <si>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</si>
  <si>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</si>
  <si>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</si>
  <si>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</si>
  <si>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</si>
  <si>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</si>
  <si>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</si>
  <si>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</si>
  <si>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</si>
  <si>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</si>
  <si>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</si>
  <si>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</si>
  <si>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</si>
  <si>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</si>
  <si>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</si>
  <si>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</si>
  <si>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</si>
  <si>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</si>
  <si>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</si>
  <si>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</si>
  <si>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</si>
  <si>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</si>
  <si>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</si>
  <si>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</si>
  <si>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</si>
  <si>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</si>
  <si>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</si>
  <si>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</si>
  <si>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</si>
  <si>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</si>
  <si>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</si>
  <si>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</si>
  <si>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</si>
  <si>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</si>
  <si>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</si>
  <si>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</si>
  <si>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</si>
  <si>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</si>
  <si>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</si>
  <si>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</si>
  <si>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</si>
  <si>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</si>
  <si>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</si>
  <si>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</si>
  <si>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</si>
  <si>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</si>
  <si>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</si>
  <si>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</si>
  <si>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</si>
  <si>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</si>
  <si>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</si>
  <si>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</si>
  <si>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</si>
  <si>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</si>
  <si>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</si>
  <si>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</si>
  <si>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</si>
  <si>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</si>
  <si>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</si>
  <si>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</si>
  <si>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</si>
  <si>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</si>
  <si>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</si>
  <si>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</si>
  <si>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</si>
  <si>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</si>
  <si>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</si>
  <si>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</si>
  <si>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</si>
  <si>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</si>
  <si>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</si>
  <si>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</si>
  <si>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</si>
  <si>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</si>
  <si>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</si>
  <si>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</si>
  <si>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</si>
  <si>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</si>
  <si>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</si>
  <si>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</si>
  <si>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</si>
  <si>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</si>
  <si>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</si>
  <si>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</si>
  <si>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</si>
  <si>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</si>
  <si>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</si>
  <si>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</si>
  <si>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</si>
  <si>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</si>
  <si>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</si>
  <si>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</si>
  <si>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</si>
  <si>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</si>
  <si>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</si>
  <si>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</si>
  <si>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</si>
  <si>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</si>
  <si>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</si>
  <si>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</si>
  <si>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</si>
  <si>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</si>
  <si>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</si>
  <si>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</si>
  <si>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</si>
  <si>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</si>
  <si>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</si>
  <si>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</si>
  <si>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</si>
  <si>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</si>
  <si>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</si>
  <si>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</si>
  <si>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</si>
  <si>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</si>
  <si>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</si>
  <si>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</si>
  <si>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</si>
  <si>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</si>
  <si>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</si>
  <si>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</si>
  <si>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</si>
  <si>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</si>
  <si>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</si>
  <si>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</si>
  <si>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</si>
  <si>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</si>
  <si>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</si>
  <si>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</si>
  <si>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</si>
  <si>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</si>
  <si>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</si>
  <si>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</si>
  <si>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</si>
  <si>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</si>
  <si>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</si>
  <si>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</si>
  <si>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</si>
  <si>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</si>
  <si>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</si>
  <si>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</si>
  <si>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</si>
  <si>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</si>
  <si>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</si>
  <si>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</si>
  <si>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</si>
  <si>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</si>
  <si>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</si>
  <si>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</si>
  <si>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</si>
  <si>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</si>
  <si>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</si>
  <si>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</si>
  <si>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</si>
  <si>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</si>
  <si>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</si>
  <si>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</si>
  <si>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</si>
  <si>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</si>
  <si>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</si>
  <si>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</si>
  <si>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</si>
  <si>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</si>
  <si>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</si>
  <si>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</si>
  <si>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</si>
  <si>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</si>
  <si>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</si>
  <si>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</si>
  <si>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</si>
  <si>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</si>
  <si>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</si>
  <si>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</si>
  <si>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</si>
  <si>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</si>
  <si>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</si>
  <si>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</si>
  <si>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</si>
  <si>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</si>
  <si>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</si>
  <si>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</si>
  <si>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</si>
  <si>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</si>
  <si>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</si>
  <si>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</si>
  <si>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</si>
  <si>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</si>
  <si>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</si>
  <si>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</si>
  <si>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</si>
  <si>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</si>
  <si>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</si>
  <si>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</si>
  <si>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</si>
  <si>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</si>
  <si>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</si>
  <si>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</si>
  <si>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</si>
  <si>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</si>
  <si>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</si>
  <si>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</si>
  <si>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</si>
  <si>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</si>
  <si>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</si>
  <si>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</si>
  <si>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</si>
  <si>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</si>
  <si>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</si>
  <si>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</si>
  <si>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</si>
  <si>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</si>
  <si>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</si>
  <si>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</si>
  <si>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</si>
  <si>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</si>
  <si>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</si>
  <si>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</si>
  <si>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</si>
  <si>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</si>
  <si>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</si>
  <si>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</si>
  <si>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</si>
  <si>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</si>
  <si>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</si>
  <si>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</si>
  <si>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</si>
  <si>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</si>
  <si>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</si>
  <si>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</si>
  <si>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</si>
  <si>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</si>
  <si>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</si>
  <si>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</si>
  <si>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</si>
  <si>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</si>
  <si>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</si>
  <si>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</si>
  <si>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</si>
  <si>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</si>
  <si>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</si>
  <si>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</si>
  <si>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</si>
  <si>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</si>
  <si>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</si>
  <si>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</si>
  <si>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</si>
  <si>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</si>
  <si>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</si>
  <si>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</si>
  <si>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</si>
  <si>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</si>
  <si>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</si>
  <si>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</si>
  <si>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</si>
  <si>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</si>
  <si>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</si>
  <si>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</si>
  <si>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</si>
  <si>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</si>
  <si>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</si>
  <si>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</si>
  <si>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</si>
  <si>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</si>
  <si>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</si>
  <si>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</si>
  <si>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</si>
  <si>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</si>
  <si>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</si>
  <si>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</si>
  <si>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</si>
  <si>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</si>
  <si>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</si>
  <si>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</si>
  <si>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</si>
  <si>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</si>
  <si>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</si>
  <si>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</si>
  <si>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</si>
  <si>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</si>
  <si>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</si>
  <si>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</si>
  <si>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</si>
  <si>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</si>
  <si>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</si>
  <si>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</si>
  <si>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</si>
  <si>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</si>
  <si>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</si>
  <si>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</si>
  <si>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</si>
  <si>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</si>
  <si>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</si>
  <si>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</si>
  <si>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</si>
  <si>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</si>
  <si>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</si>
  <si>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</si>
  <si>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</si>
  <si>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</si>
  <si>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</si>
  <si>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</si>
  <si>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</si>
  <si>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</si>
  <si>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</si>
  <si>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</si>
  <si>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</si>
  <si>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</si>
  <si>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</si>
  <si>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</si>
  <si>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</si>
  <si>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</si>
  <si>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</si>
  <si>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</si>
  <si>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</si>
  <si>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</si>
  <si>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</si>
  <si>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</si>
  <si>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</si>
  <si>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</si>
  <si>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</si>
  <si>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</si>
  <si>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</si>
  <si>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</si>
  <si>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</si>
  <si>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</si>
  <si>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</si>
  <si>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</si>
  <si>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</si>
  <si>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</si>
  <si>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</si>
  <si>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</si>
  <si>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</si>
  <si>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</si>
  <si>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</si>
  <si>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</si>
  <si>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</si>
  <si>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</si>
  <si>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</si>
  <si>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</si>
  <si>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</si>
  <si>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</si>
  <si>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</si>
  <si>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</si>
  <si>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</si>
  <si>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</si>
  <si>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</si>
  <si>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</si>
  <si>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</si>
  <si>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</si>
  <si>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</si>
  <si>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</si>
  <si>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</si>
  <si>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</si>
  <si>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</si>
  <si>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</si>
  <si>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</si>
  <si>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</si>
  <si>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</si>
  <si>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</si>
  <si>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</si>
  <si>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</si>
  <si>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</si>
  <si>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</si>
  <si>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</si>
  <si>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</si>
  <si>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</si>
  <si>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</si>
  <si>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</si>
  <si>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</si>
  <si>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</si>
  <si>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</si>
  <si>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</si>
  <si>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</si>
  <si>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</si>
  <si>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</si>
  <si>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</si>
  <si>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</si>
  <si>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</si>
  <si>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</si>
  <si>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</si>
  <si>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</si>
  <si>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</si>
  <si>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</si>
  <si>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</si>
  <si>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</si>
  <si>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</si>
  <si>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</si>
  <si>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</si>
  <si>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</si>
  <si>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</si>
  <si>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</si>
  <si>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</si>
  <si>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</si>
  <si>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</si>
  <si>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</si>
  <si>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</si>
  <si>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</si>
  <si>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</si>
  <si>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</si>
  <si>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</si>
  <si>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</si>
  <si>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</si>
  <si>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</si>
  <si>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</si>
  <si>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</si>
  <si>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</si>
  <si>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</si>
  <si>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</si>
  <si>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</si>
  <si>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</si>
  <si>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</si>
  <si>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</si>
  <si>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</si>
  <si>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</si>
  <si>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</si>
  <si>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</si>
  <si>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</si>
  <si>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</si>
  <si>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</si>
  <si>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</si>
  <si>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</si>
  <si>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</si>
  <si>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</si>
  <si>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</si>
  <si>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</si>
  <si>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</si>
  <si>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</si>
  <si>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</si>
  <si>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</si>
  <si>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</si>
  <si>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</si>
  <si>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</si>
  <si>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</si>
  <si>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</si>
  <si>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</si>
  <si>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</si>
  <si>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</si>
  <si>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</si>
  <si>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</si>
  <si>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</si>
  <si>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</si>
  <si>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</si>
  <si>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</si>
  <si>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</si>
  <si>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</si>
  <si>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</si>
  <si>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</si>
  <si>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</si>
  <si>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</si>
  <si>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</si>
  <si>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</si>
  <si>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</si>
  <si>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</si>
  <si>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</si>
  <si>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</si>
  <si>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</si>
  <si>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</si>
  <si>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</si>
  <si>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</si>
  <si>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</si>
  <si>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</si>
  <si>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</si>
  <si>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</si>
  <si>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</si>
  <si>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</si>
  <si>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</si>
  <si>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</si>
  <si>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</si>
  <si>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</si>
  <si>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</si>
  <si>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</si>
  <si>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</si>
  <si>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</si>
  <si>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</si>
  <si>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</si>
  <si>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</si>
  <si>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</si>
  <si>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</si>
  <si>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</si>
  <si>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</si>
  <si>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</si>
  <si>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</si>
  <si>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</si>
  <si>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</si>
  <si>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</si>
  <si>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</si>
  <si>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</si>
  <si>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</si>
  <si>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</si>
  <si>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</si>
  <si>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</si>
  <si>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</si>
  <si>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</si>
  <si>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</si>
  <si>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</si>
  <si>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</si>
  <si>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</si>
  <si>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</si>
  <si>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</si>
  <si>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</si>
  <si>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</si>
  <si>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</si>
  <si>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</si>
  <si>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</si>
  <si>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</si>
  <si>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</si>
  <si>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</si>
  <si>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</si>
  <si>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</si>
  <si>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</si>
  <si>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</si>
  <si>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</si>
  <si>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</si>
  <si>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</si>
  <si>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</si>
  <si>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</si>
  <si>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</si>
  <si>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</si>
  <si>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</si>
  <si>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</si>
  <si>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</si>
  <si>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</si>
  <si>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</si>
  <si>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</si>
  <si>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</si>
  <si>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</si>
  <si>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</si>
  <si>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</si>
  <si>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</si>
  <si>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</si>
  <si>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</si>
  <si>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</si>
  <si>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</si>
  <si>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</si>
  <si>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</si>
  <si>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</si>
  <si>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</si>
  <si>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</si>
  <si>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</si>
  <si>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</si>
  <si>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</si>
  <si>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</si>
  <si>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</si>
  <si>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</si>
  <si>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</si>
  <si>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</si>
  <si>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</si>
  <si>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</si>
  <si>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</si>
  <si>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</si>
  <si>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</si>
  <si>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</si>
  <si>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</si>
  <si>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</si>
  <si>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</si>
  <si>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</si>
  <si>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</si>
  <si>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</si>
  <si>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</si>
  <si>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</si>
  <si>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</si>
  <si>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</si>
  <si>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</si>
  <si>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</si>
  <si>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</si>
  <si>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</si>
  <si>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</si>
  <si>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</si>
  <si>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</si>
  <si>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</si>
  <si>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</si>
  <si>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</si>
  <si>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</si>
  <si>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</si>
  <si>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</si>
  <si>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</si>
  <si>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</si>
  <si>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</si>
  <si>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</si>
  <si>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</si>
  <si>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</si>
  <si>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</si>
  <si>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</si>
  <si>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</si>
  <si>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</si>
  <si>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</si>
  <si>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</si>
  <si>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</si>
  <si>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</si>
  <si>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</si>
  <si>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</si>
  <si>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</si>
  <si>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</si>
  <si>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</si>
  <si>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</si>
  <si>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</si>
  <si>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</si>
  <si>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</si>
  <si>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</si>
  <si>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</si>
  <si>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</si>
  <si>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</si>
  <si>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</si>
  <si>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</si>
  <si>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</si>
  <si>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</si>
  <si>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</si>
  <si>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</si>
  <si>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</si>
  <si>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</si>
  <si>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</si>
  <si>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</si>
  <si>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</si>
  <si>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</si>
  <si>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</si>
  <si>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</si>
  <si>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</si>
  <si>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</si>
  <si>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</si>
  <si>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</si>
  <si>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</si>
  <si>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</si>
  <si>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</si>
  <si>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</si>
  <si>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</si>
  <si>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</si>
  <si>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</si>
  <si>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</si>
  <si>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</si>
  <si>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</si>
  <si>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</si>
  <si>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</si>
  <si>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</si>
  <si>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</si>
  <si>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</si>
  <si>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</si>
  <si>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</si>
  <si>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</si>
  <si>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</si>
  <si>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</si>
  <si>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</si>
  <si>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</si>
  <si>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</si>
  <si>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</si>
  <si>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</si>
  <si>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</si>
  <si>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</si>
  <si>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</si>
  <si>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</si>
  <si>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</si>
  <si>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</si>
  <si>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</si>
  <si>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</si>
  <si>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</si>
  <si>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</si>
  <si>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</si>
  <si>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</si>
  <si>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</si>
  <si>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</si>
  <si>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</si>
  <si>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</si>
  <si>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</si>
  <si>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</si>
  <si>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</si>
  <si>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</si>
  <si>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</si>
  <si>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</si>
  <si>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</si>
  <si>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</si>
  <si>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</si>
  <si>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</si>
  <si>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</si>
  <si>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</si>
  <si>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</si>
  <si>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</si>
  <si>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</si>
  <si>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</si>
  <si>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</si>
  <si>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</si>
  <si>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</si>
  <si>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</si>
  <si>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</si>
  <si>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</si>
  <si>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</si>
  <si>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</si>
  <si>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</si>
  <si>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</si>
  <si>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</si>
  <si>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</si>
  <si>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</si>
  <si>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</si>
  <si>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</si>
  <si>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</si>
  <si>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</si>
  <si>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</si>
  <si>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</si>
  <si>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</si>
  <si>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</si>
  <si>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</si>
  <si>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</si>
  <si>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</si>
  <si>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</si>
  <si>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</si>
  <si>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</si>
  <si>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</si>
  <si>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</si>
  <si>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</si>
  <si>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</si>
  <si>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</si>
  <si>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</si>
  <si>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</si>
  <si>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</si>
  <si>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</si>
  <si>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</si>
  <si>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</si>
  <si>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</si>
  <si>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</si>
  <si>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</si>
  <si>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</si>
  <si>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</si>
  <si>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</si>
  <si>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</si>
  <si>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</si>
  <si>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</si>
  <si>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</si>
  <si>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</si>
  <si>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</si>
  <si>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</si>
  <si>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</si>
  <si>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</si>
  <si>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</si>
  <si>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</si>
  <si>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</si>
  <si>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</si>
  <si>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</si>
  <si>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</si>
  <si>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</si>
  <si>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</si>
  <si>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</si>
  <si>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</si>
  <si>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</si>
  <si>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</si>
  <si>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</si>
  <si>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</si>
  <si>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</si>
  <si>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</si>
  <si>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</si>
  <si>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</si>
  <si>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</si>
  <si>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</si>
  <si>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</si>
  <si>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</si>
  <si>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</si>
  <si>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</si>
  <si>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</si>
  <si>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</si>
  <si>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</si>
  <si>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</si>
  <si>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</si>
  <si>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</si>
  <si>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</si>
  <si>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</si>
  <si>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</si>
  <si>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</si>
  <si>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</si>
  <si>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</si>
  <si>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</si>
  <si>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</si>
  <si>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</si>
  <si>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</si>
  <si>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</si>
  <si>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</si>
  <si>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</si>
  <si>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</si>
  <si>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</si>
  <si>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</si>
  <si>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</si>
  <si>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</si>
  <si>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</si>
  <si>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</si>
  <si>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</si>
  <si>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</si>
  <si>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</si>
  <si>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</si>
  <si>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</si>
  <si>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</si>
  <si>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</si>
  <si>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</si>
  <si>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</si>
  <si>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</si>
  <si>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</si>
  <si>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</si>
  <si>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</si>
  <si>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</si>
  <si>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</si>
  <si>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</si>
  <si>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</si>
  <si>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</si>
  <si>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</si>
  <si>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</si>
  <si>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</si>
  <si>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</si>
  <si>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</si>
  <si>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</si>
  <si>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</si>
  <si>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</si>
  <si>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</si>
  <si>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</si>
  <si>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</si>
  <si>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</si>
  <si>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</si>
  <si>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</si>
  <si>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</si>
  <si>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</si>
  <si>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</si>
  <si>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</si>
  <si>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</si>
  <si>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</si>
  <si>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</si>
  <si>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</si>
  <si>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</si>
  <si>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</si>
  <si>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</si>
  <si>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</si>
  <si>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</si>
  <si>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</si>
  <si>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</si>
  <si>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</si>
  <si>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</si>
  <si>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</si>
  <si>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</si>
  <si>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</si>
  <si>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</si>
  <si>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</si>
  <si>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</si>
  <si>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</si>
  <si>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</si>
  <si>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</si>
  <si>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</si>
  <si>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</si>
  <si>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</si>
  <si>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</si>
  <si>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</si>
  <si>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</si>
  <si>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</si>
  <si>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</si>
  <si>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</si>
  <si>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</si>
  <si>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</si>
  <si>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</si>
  <si>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</si>
  <si>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</si>
  <si>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</si>
  <si>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</si>
  <si>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</si>
  <si>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</si>
  <si>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</si>
  <si>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</si>
  <si>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</si>
  <si>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</si>
  <si>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</si>
  <si>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</si>
  <si>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</si>
  <si>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</si>
  <si>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</si>
  <si>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</si>
  <si>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</si>
  <si>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</si>
  <si>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</si>
  <si>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</si>
  <si>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</si>
  <si>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</si>
  <si>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</si>
  <si>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</si>
  <si>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</si>
  <si>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</si>
  <si>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</si>
  <si>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</si>
  <si>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</si>
  <si>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</si>
  <si>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</si>
  <si>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</si>
  <si>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</si>
  <si>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</si>
  <si>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</si>
  <si>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</si>
  <si>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</si>
  <si>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</si>
  <si>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</si>
  <si>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</si>
  <si>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</si>
  <si>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</si>
  <si>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</si>
  <si>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</si>
  <si>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</si>
  <si>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</si>
  <si>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</si>
  <si>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</si>
  <si>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</si>
  <si>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</si>
  <si>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</si>
  <si>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</si>
  <si>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</si>
  <si>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</si>
  <si>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</si>
  <si>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</si>
  <si>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</si>
  <si>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</si>
  <si>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</si>
  <si>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</si>
  <si>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</si>
  <si>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</si>
  <si>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</si>
  <si>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</si>
  <si>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</si>
  <si>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</si>
  <si>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</si>
  <si>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</si>
  <si>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</si>
  <si>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</si>
  <si>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</si>
  <si>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</si>
  <si>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</si>
  <si>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</si>
  <si>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</si>
  <si>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</si>
  <si>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</si>
  <si>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</si>
  <si>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</si>
  <si>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</si>
  <si>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</si>
  <si>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</si>
  <si>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</si>
  <si>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</si>
  <si>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</si>
  <si>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</si>
  <si>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</si>
  <si>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</si>
  <si>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</si>
  <si>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</si>
  <si>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</si>
  <si>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</si>
  <si>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</si>
  <si>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</si>
  <si>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</si>
  <si>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</si>
  <si>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</si>
  <si>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</si>
  <si>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</si>
  <si>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</si>
  <si>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</si>
  <si>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</si>
  <si>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</si>
  <si>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</si>
  <si>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</si>
  <si>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</si>
  <si>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</si>
  <si>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</si>
  <si>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</si>
  <si>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</si>
  <si>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</si>
  <si>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</si>
  <si>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</si>
  <si>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</si>
  <si>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</si>
  <si>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</si>
  <si>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</si>
  <si>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</si>
  <si>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</si>
  <si>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</si>
  <si>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</si>
  <si>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</si>
  <si>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</si>
  <si>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</si>
  <si>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</si>
  <si>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</si>
  <si>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</si>
  <si>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</si>
  <si>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</si>
  <si>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</si>
  <si>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</si>
  <si>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</si>
  <si>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</si>
  <si>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</si>
  <si>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</si>
  <si>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</si>
  <si>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</si>
  <si>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</si>
  <si>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</si>
  <si>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</si>
  <si>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</si>
  <si>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</si>
  <si>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</si>
  <si>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</si>
  <si>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</si>
  <si>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</si>
  <si>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</si>
  <si>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</si>
  <si>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</si>
  <si>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</si>
  <si>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</si>
  <si>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</si>
  <si>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</si>
  <si>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</si>
  <si>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</si>
  <si>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</si>
  <si>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</si>
  <si>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</si>
  <si>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</si>
  <si>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</si>
  <si>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</si>
  <si>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</si>
  <si>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</si>
  <si>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</si>
  <si>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</si>
  <si>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</si>
  <si>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</si>
  <si>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</si>
  <si>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</si>
  <si>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</si>
  <si>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</si>
  <si>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</si>
  <si>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</si>
  <si>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</si>
  <si>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</si>
  <si>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</si>
  <si>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</si>
  <si>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</si>
  <si>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</si>
  <si>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</si>
  <si>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</si>
  <si>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</si>
  <si>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</si>
  <si>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</si>
  <si>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</si>
  <si>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</si>
  <si>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</si>
  <si>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</si>
  <si>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</si>
  <si>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</si>
  <si>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</si>
  <si>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</si>
  <si>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</si>
  <si>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</si>
  <si>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</si>
  <si>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</si>
  <si>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</si>
  <si>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</si>
  <si>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</si>
  <si>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</si>
  <si>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</si>
  <si>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</si>
  <si>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</si>
  <si>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</si>
  <si>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</si>
  <si>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</si>
  <si>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</si>
  <si>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</si>
  <si>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</si>
  <si>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</si>
  <si>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</si>
  <si>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</si>
  <si>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</si>
  <si>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</si>
  <si>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</si>
  <si>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</si>
  <si>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</si>
  <si>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</si>
  <si>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</si>
  <si>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</si>
  <si>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</si>
  <si>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</si>
  <si>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</si>
  <si>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</si>
  <si>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</si>
  <si>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</si>
  <si>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</si>
  <si>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</si>
  <si>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</si>
  <si>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</si>
  <si>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</si>
  <si>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</si>
  <si>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</si>
  <si>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</si>
  <si>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</si>
  <si>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</si>
  <si>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</si>
  <si>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</si>
  <si>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</si>
  <si>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</si>
  <si>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</si>
  <si>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</si>
  <si>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</si>
  <si>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</si>
  <si>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</si>
  <si>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</si>
  <si>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</si>
  <si>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</si>
  <si>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</si>
  <si>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</si>
  <si>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</si>
  <si>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</si>
  <si>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</si>
  <si>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</si>
  <si>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</si>
  <si>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</si>
  <si>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</si>
  <si>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</si>
  <si>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</si>
  <si>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</si>
  <si>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</si>
  <si>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</si>
  <si>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</si>
  <si>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</si>
  <si>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</si>
  <si>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</si>
  <si>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</si>
  <si>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</si>
  <si>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</si>
  <si>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</si>
  <si>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</si>
  <si>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</si>
  <si>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</si>
  <si>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</si>
  <si>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</si>
  <si>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</si>
  <si>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</si>
  <si>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</si>
  <si>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</si>
  <si>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</si>
  <si>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</si>
  <si>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</si>
  <si>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</si>
  <si>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</si>
  <si>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</si>
  <si>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</si>
  <si>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</si>
  <si>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</si>
  <si>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</si>
  <si>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</si>
  <si>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</si>
  <si>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</si>
  <si>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</si>
  <si>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</si>
  <si>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</si>
  <si>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</si>
  <si>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</si>
  <si>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</si>
  <si>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</si>
  <si>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</si>
  <si>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</si>
  <si>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</si>
  <si>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</si>
  <si>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</si>
  <si>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</si>
  <si>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</si>
  <si>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</si>
  <si>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</si>
  <si>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</si>
  <si>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</si>
  <si>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</si>
  <si>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</si>
  <si>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</si>
  <si>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</si>
  <si>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</si>
  <si>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</si>
  <si>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</si>
  <si>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</si>
  <si>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</si>
  <si>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</si>
  <si>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</si>
  <si>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</si>
  <si>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</si>
  <si>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</si>
  <si>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</si>
  <si>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</si>
  <si>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</si>
  <si>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</si>
  <si>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</si>
  <si>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</si>
  <si>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</si>
  <si>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</si>
  <si>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</si>
  <si>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</si>
  <si>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</si>
  <si>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</si>
  <si>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</si>
  <si>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</si>
  <si>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</si>
  <si>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</si>
  <si>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</si>
  <si>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</si>
  <si>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</si>
  <si>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</si>
  <si>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</si>
  <si>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</si>
  <si>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</si>
  <si>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</si>
  <si>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</si>
  <si>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</si>
  <si>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</si>
  <si>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</si>
  <si>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</si>
  <si>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</si>
  <si>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</si>
  <si>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</si>
  <si>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</si>
  <si>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</si>
  <si>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</si>
  <si>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</si>
  <si>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</si>
  <si>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</si>
  <si>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</si>
  <si>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</si>
  <si>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</si>
  <si>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</si>
  <si>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</si>
  <si>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</si>
  <si>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</si>
  <si>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</si>
  <si>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</si>
  <si>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</si>
  <si>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</si>
  <si>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</si>
  <si>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</si>
  <si>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</si>
  <si>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</si>
  <si>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</si>
  <si>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</si>
  <si>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</si>
  <si>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</si>
  <si>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</si>
  <si>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</si>
  <si>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</si>
  <si>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</si>
  <si>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</si>
  <si>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</si>
  <si>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</si>
  <si>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</si>
  <si>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</si>
  <si>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</si>
  <si>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</si>
  <si>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</si>
  <si>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</si>
  <si>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</si>
  <si>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</si>
  <si>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</si>
  <si>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</si>
  <si>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</si>
  <si>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</si>
  <si>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</si>
  <si>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</si>
  <si>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</si>
  <si>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</si>
  <si>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</si>
  <si>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</si>
  <si>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</si>
  <si>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</si>
  <si>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</si>
  <si>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</si>
  <si>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</si>
  <si>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</si>
  <si>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</si>
  <si>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</si>
  <si>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</si>
  <si>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</si>
  <si>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</si>
  <si>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</si>
  <si>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</si>
  <si>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</si>
  <si>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</si>
  <si>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</si>
  <si>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</si>
  <si>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</si>
  <si>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</si>
  <si>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</si>
  <si>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</si>
  <si>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</si>
  <si>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</si>
  <si>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</si>
  <si>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</si>
  <si>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</si>
  <si>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</si>
  <si>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</si>
  <si>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</si>
  <si>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</si>
  <si>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</si>
  <si>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</si>
  <si>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</si>
  <si>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</si>
  <si>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</si>
  <si>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</si>
  <si>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</si>
  <si>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</si>
  <si>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</si>
  <si>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</si>
  <si>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</si>
  <si>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</si>
  <si>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</si>
  <si>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</si>
  <si>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</si>
  <si>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</si>
  <si>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</si>
  <si>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</si>
  <si>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</si>
  <si>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</si>
  <si>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</si>
  <si>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</si>
  <si>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</si>
  <si>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</si>
  <si>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</si>
  <si>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</si>
  <si>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</si>
  <si>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</si>
  <si>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</si>
  <si>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</si>
  <si>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</si>
  <si>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</si>
  <si>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</si>
  <si>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</si>
  <si>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</si>
  <si>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</si>
  <si>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</si>
  <si>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</si>
  <si>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</si>
  <si>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</si>
  <si>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</si>
  <si>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</si>
  <si>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</si>
  <si>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</si>
  <si>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</si>
  <si>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</si>
  <si>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</si>
  <si>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</si>
  <si>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</si>
  <si>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</si>
  <si>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</si>
  <si>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</si>
  <si>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</si>
  <si>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</si>
  <si>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</si>
  <si>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</si>
  <si>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</si>
  <si>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</si>
  <si>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</si>
  <si>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</si>
  <si>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</si>
  <si>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</si>
  <si>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</si>
  <si>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</si>
  <si>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</si>
  <si>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</si>
  <si>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</si>
  <si>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</si>
  <si>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</si>
  <si>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</si>
  <si>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</si>
  <si>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</si>
  <si>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</si>
  <si>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</si>
  <si>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</si>
  <si>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</si>
  <si>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</si>
  <si>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</si>
  <si>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</si>
  <si>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</si>
  <si>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</si>
  <si>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</si>
  <si>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</si>
  <si>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</si>
  <si>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</si>
  <si>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</si>
  <si>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</si>
  <si>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</si>
  <si>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</si>
  <si>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</si>
  <si>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</si>
  <si>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</si>
  <si>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</si>
  <si>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</si>
  <si>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</si>
  <si>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</si>
  <si>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</si>
  <si>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</si>
  <si>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</si>
  <si>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</si>
  <si>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</si>
  <si>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</si>
  <si>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</si>
  <si>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</si>
  <si>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</si>
  <si>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</si>
  <si>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</si>
  <si>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</si>
  <si>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</si>
  <si>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</si>
  <si>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</si>
  <si>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</si>
  <si>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</si>
  <si>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</si>
  <si>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</si>
  <si>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</si>
  <si>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</si>
  <si>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</si>
  <si>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</si>
  <si>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</si>
  <si>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</si>
  <si>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</si>
  <si>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</si>
  <si>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</si>
  <si>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</si>
  <si>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</si>
  <si>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</si>
  <si>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</si>
  <si>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</si>
  <si>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</si>
  <si>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</si>
  <si>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</si>
  <si>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</si>
  <si>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</si>
  <si>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</si>
  <si>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</si>
  <si>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</si>
  <si>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</si>
  <si>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</si>
  <si>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</si>
  <si>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</si>
  <si>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</si>
  <si>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</si>
  <si>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</si>
  <si>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</si>
  <si>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</si>
  <si>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</si>
  <si>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</si>
  <si>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</si>
  <si>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</si>
  <si>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</si>
  <si>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</si>
  <si>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</si>
  <si>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</si>
  <si>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</si>
  <si>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</si>
  <si>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</si>
  <si>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</si>
  <si>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</si>
  <si>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</si>
  <si>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</si>
  <si>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</si>
  <si>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</si>
  <si>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</si>
  <si>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</si>
  <si>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</si>
  <si>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</si>
  <si>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</si>
  <si>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</si>
  <si>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</si>
  <si>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</si>
  <si>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</si>
  <si>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</si>
  <si>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</si>
  <si>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</si>
  <si>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</si>
  <si>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</si>
  <si>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</si>
  <si>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</si>
  <si>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</si>
  <si>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</si>
  <si>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</si>
  <si>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</si>
  <si>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</si>
  <si>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</si>
  <si>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</si>
  <si>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</si>
  <si>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</si>
  <si>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</si>
  <si>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</si>
  <si>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</si>
  <si>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</si>
  <si>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</si>
  <si>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</si>
  <si>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</si>
  <si>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</si>
  <si>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</si>
  <si>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</si>
  <si>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</si>
  <si>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</si>
  <si>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</si>
  <si>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</si>
  <si>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</si>
  <si>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</si>
  <si>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</si>
  <si>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</si>
  <si>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</si>
  <si>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</si>
  <si>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</si>
  <si>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</si>
  <si>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</si>
  <si>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</si>
  <si>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</si>
  <si>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</si>
  <si>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</si>
  <si>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</si>
  <si>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</si>
  <si>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</si>
  <si>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</si>
  <si>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</si>
  <si>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</si>
  <si>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</si>
  <si>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</si>
  <si>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</si>
  <si>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</si>
  <si>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</si>
  <si>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</si>
  <si>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</si>
  <si>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</si>
  <si>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</si>
  <si>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</si>
  <si>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</si>
  <si>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</si>
  <si>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</si>
  <si>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</si>
  <si>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</si>
  <si>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</si>
  <si>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</si>
  <si>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</si>
  <si>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</si>
  <si>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</si>
  <si>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</si>
  <si>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</si>
  <si>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</si>
  <si>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</si>
  <si>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</si>
  <si>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</si>
  <si>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</si>
  <si>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</si>
  <si>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</si>
  <si>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</si>
  <si>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</si>
  <si>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</si>
  <si>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</si>
  <si>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</si>
  <si>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</si>
  <si>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</si>
  <si>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</si>
  <si>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</si>
  <si>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</si>
  <si>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</si>
  <si>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</si>
  <si>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</si>
  <si>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</si>
  <si>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</si>
  <si>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</si>
  <si>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</si>
  <si>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</si>
  <si>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</si>
  <si>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</si>
  <si>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</si>
  <si>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</si>
  <si>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</si>
  <si>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</si>
  <si>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</si>
  <si>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</si>
  <si>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</si>
  <si>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</si>
  <si>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</si>
  <si>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</si>
  <si>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</si>
  <si>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</si>
  <si>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</si>
  <si>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</si>
  <si>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</si>
  <si>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</si>
  <si>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</si>
  <si>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</si>
  <si>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</si>
  <si>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</si>
  <si>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</si>
  <si>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</si>
  <si>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</si>
  <si>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</si>
  <si>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</si>
  <si>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</si>
  <si>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</si>
  <si>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</si>
  <si>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</si>
  <si>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</si>
  <si>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</si>
  <si>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</si>
  <si>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</si>
  <si>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</si>
  <si>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</si>
  <si>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</si>
  <si>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</si>
  <si>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</si>
  <si>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</si>
  <si>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</si>
  <si>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</si>
  <si>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</si>
  <si>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</si>
  <si>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</si>
  <si>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</si>
  <si>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</si>
  <si>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</si>
  <si>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</si>
  <si>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</si>
  <si>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</si>
  <si>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</si>
  <si>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</si>
  <si>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</si>
  <si>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</si>
  <si>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</si>
  <si>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</si>
  <si>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</si>
  <si>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</si>
  <si>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</si>
  <si>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</si>
  <si>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</si>
  <si>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</si>
  <si>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</si>
  <si>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</si>
  <si>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</si>
  <si>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</si>
  <si>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</si>
  <si>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</si>
  <si>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</si>
  <si>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</si>
  <si>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</si>
  <si>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</si>
  <si>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</si>
  <si>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</si>
  <si>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</si>
  <si>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</si>
  <si>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</si>
  <si>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</si>
  <si>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</si>
  <si>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</si>
  <si>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</si>
  <si>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</si>
  <si>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</si>
  <si>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</si>
  <si>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</si>
  <si>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</si>
  <si>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</si>
  <si>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</si>
  <si>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</si>
  <si>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</si>
  <si>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</si>
  <si>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</si>
  <si>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</si>
  <si>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</si>
  <si>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</si>
  <si>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</si>
  <si>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</si>
  <si>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</si>
  <si>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</si>
  <si>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</si>
  <si>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</si>
  <si>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</si>
  <si>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</si>
  <si>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</si>
  <si>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</si>
  <si>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</si>
  <si>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</si>
  <si>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</si>
  <si>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</si>
  <si>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</si>
  <si>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</si>
  <si>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</si>
  <si>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</si>
  <si>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</si>
  <si>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</si>
  <si>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</si>
  <si>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</si>
  <si>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</si>
  <si>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</si>
  <si>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</si>
  <si>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</si>
  <si>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</si>
  <si>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</si>
  <si>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</si>
  <si>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</si>
  <si>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</si>
  <si>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</si>
  <si>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</si>
  <si>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</si>
  <si>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</si>
  <si>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</si>
  <si>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</si>
  <si>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</si>
  <si>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</si>
  <si>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</si>
  <si>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</si>
  <si>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</si>
  <si>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</si>
  <si>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</si>
  <si>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</si>
  <si>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</si>
  <si>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</si>
  <si>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</si>
  <si>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</si>
  <si>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</si>
  <si>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</si>
  <si>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</si>
  <si>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</si>
  <si>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</si>
  <si>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</si>
  <si>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</si>
  <si>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</si>
  <si>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</si>
  <si>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</si>
  <si>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</si>
  <si>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</si>
  <si>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</si>
  <si>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</si>
  <si>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</si>
  <si>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</si>
  <si>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</si>
  <si>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</si>
  <si>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</si>
  <si>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</si>
  <si>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</si>
  <si>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</si>
  <si>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</si>
  <si>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</si>
  <si>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</si>
  <si>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</si>
  <si>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</si>
  <si>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</si>
  <si>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</si>
  <si>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</si>
  <si>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</si>
  <si>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</si>
  <si>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</si>
  <si>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</si>
  <si>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</si>
  <si>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</si>
  <si>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</si>
  <si>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</si>
  <si>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</si>
  <si>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</si>
  <si>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</si>
  <si>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</si>
  <si>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</si>
  <si>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</si>
  <si>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</si>
  <si>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</si>
  <si>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</si>
  <si>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</si>
  <si>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</si>
  <si>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</si>
  <si>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</si>
  <si>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</si>
  <si>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</si>
  <si>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</si>
  <si>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</si>
  <si>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</si>
  <si>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</si>
  <si>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</si>
  <si>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</si>
  <si>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</si>
  <si>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</si>
  <si>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</si>
  <si>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</si>
  <si>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</si>
  <si>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</si>
  <si>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</si>
  <si>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</si>
  <si>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</si>
  <si>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</si>
  <si>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</si>
  <si>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</si>
  <si>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</si>
  <si>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</si>
  <si>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</si>
  <si>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</si>
  <si>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</si>
  <si>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</si>
  <si>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</si>
  <si>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</si>
  <si>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</si>
  <si>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</si>
  <si>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</si>
  <si>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</si>
  <si>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</si>
  <si>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</si>
  <si>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</si>
  <si>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</si>
  <si>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</si>
  <si>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</si>
  <si>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</si>
  <si>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</si>
  <si>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</si>
  <si>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</si>
  <si>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</si>
  <si>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</si>
  <si>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</si>
  <si>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</si>
  <si>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</si>
  <si>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</si>
  <si>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</si>
  <si>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</si>
  <si>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</si>
  <si>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</si>
  <si>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</si>
  <si>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</si>
  <si>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</si>
  <si>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</si>
  <si>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</si>
  <si>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</si>
  <si>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</si>
  <si>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</si>
  <si>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</si>
  <si>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</si>
  <si>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</si>
  <si>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</si>
  <si>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</si>
  <si>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</si>
  <si>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</si>
  <si>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</si>
  <si>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</si>
  <si>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</si>
  <si>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</si>
  <si>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</si>
  <si>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</si>
  <si>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</si>
  <si>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</si>
  <si>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</si>
  <si>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</si>
  <si>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</si>
  <si>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</si>
  <si>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</si>
  <si>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</si>
  <si>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</si>
  <si>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</si>
  <si>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</si>
  <si>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</si>
  <si>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</si>
  <si>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</si>
  <si>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</si>
  <si>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</si>
  <si>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</si>
  <si>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</si>
  <si>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</si>
  <si>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</si>
  <si>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</si>
  <si>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</si>
  <si>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</si>
  <si>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</si>
  <si>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</si>
  <si>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</si>
  <si>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</si>
  <si>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</si>
  <si>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</si>
  <si>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</si>
  <si>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</si>
  <si>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</si>
  <si>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</si>
  <si>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</si>
  <si>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</si>
  <si>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</si>
  <si>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</si>
  <si>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</si>
  <si>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</si>
  <si>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</si>
  <si>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</si>
  <si>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</si>
  <si>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</si>
  <si>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</si>
  <si>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</si>
  <si>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</si>
  <si>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</si>
  <si>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</si>
  <si>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</si>
  <si>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</si>
  <si>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</si>
  <si>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</si>
  <si>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</si>
  <si>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</si>
  <si>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</si>
  <si>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</si>
  <si>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</si>
  <si>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</si>
  <si>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</si>
  <si>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</si>
  <si>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</si>
  <si>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</si>
  <si>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</si>
  <si>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</si>
  <si>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</si>
  <si>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</si>
  <si>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</si>
  <si>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</si>
  <si>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</si>
  <si>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</si>
  <si>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</si>
  <si>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</si>
  <si>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</si>
  <si>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</si>
  <si>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</si>
  <si>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</si>
  <si>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</si>
  <si>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</si>
  <si>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</si>
  <si>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</si>
  <si>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</si>
  <si>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</si>
  <si>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</si>
  <si>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</si>
  <si>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</si>
  <si>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</si>
  <si>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</si>
  <si>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</si>
  <si>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</si>
  <si>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</si>
  <si>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</si>
  <si>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</si>
  <si>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</si>
  <si>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</si>
  <si>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</si>
  <si>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</si>
  <si>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</si>
  <si>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</si>
  <si>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</si>
  <si>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</si>
  <si>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</si>
  <si>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</si>
  <si>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</si>
  <si>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</si>
  <si>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</si>
  <si>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</si>
  <si>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</si>
  <si>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</si>
  <si>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</si>
  <si>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</si>
  <si>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</si>
  <si>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</si>
  <si>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</si>
  <si>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</si>
  <si>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</si>
  <si>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</si>
  <si>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</si>
  <si>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</si>
  <si>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</si>
  <si>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</si>
  <si>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</si>
  <si>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</si>
  <si>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</si>
  <si>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</si>
  <si>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</si>
  <si>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</si>
  <si>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</si>
  <si>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</si>
  <si>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</si>
  <si>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</si>
  <si>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</si>
  <si>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</si>
  <si>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</si>
  <si>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</si>
  <si>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</si>
  <si>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</si>
  <si>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</si>
  <si>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</si>
  <si>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</si>
  <si>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</si>
  <si>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</si>
  <si>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</si>
  <si>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</si>
  <si>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</si>
  <si>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</si>
  <si>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</si>
  <si>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</si>
  <si>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</si>
  <si>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</si>
  <si>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</si>
  <si>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</si>
  <si>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</si>
  <si>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</si>
  <si>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</si>
  <si>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</si>
  <si>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</si>
  <si>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</si>
  <si>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</si>
  <si>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</si>
  <si>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</si>
  <si>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</si>
  <si>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</si>
  <si>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</si>
  <si>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</si>
  <si>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</si>
  <si>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</si>
  <si>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</si>
  <si>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</si>
  <si>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</si>
  <si>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</si>
  <si>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</si>
  <si>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</si>
  <si>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</si>
  <si>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</si>
  <si>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</si>
  <si>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</si>
  <si>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</si>
  <si>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</si>
  <si>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</si>
  <si>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</si>
  <si>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</si>
  <si>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</si>
  <si>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</si>
  <si>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</si>
  <si>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</si>
  <si>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</si>
  <si>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</si>
  <si>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</si>
  <si>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</si>
  <si>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</si>
  <si>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</si>
  <si>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</si>
  <si>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</si>
  <si>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</si>
  <si>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</si>
  <si>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</si>
  <si>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</si>
  <si>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</si>
  <si>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</si>
  <si>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</si>
  <si>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</si>
  <si>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</si>
  <si>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</si>
  <si>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</si>
  <si>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</si>
  <si>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</si>
  <si>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</si>
  <si>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</si>
  <si>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</si>
  <si>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</si>
  <si>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</si>
  <si>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</si>
  <si>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</si>
  <si>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</si>
  <si>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</si>
  <si>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</si>
  <si>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</si>
  <si>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</si>
  <si>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</si>
  <si>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</si>
  <si>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</si>
  <si>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</si>
  <si>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</si>
  <si>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</si>
  <si>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</si>
  <si>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</si>
  <si>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</si>
  <si>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</si>
  <si>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</si>
  <si>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</si>
  <si>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</si>
  <si>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</si>
  <si>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</si>
  <si>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</si>
  <si>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</si>
  <si>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</si>
  <si>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</si>
  <si>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</si>
  <si>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</si>
  <si>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</si>
  <si>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</si>
  <si>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</si>
  <si>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</si>
  <si>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</si>
  <si>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</si>
  <si>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</si>
  <si>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</si>
  <si>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</si>
  <si>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</si>
  <si>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</si>
  <si>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</si>
  <si>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</si>
  <si>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</si>
  <si>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</si>
  <si>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</si>
  <si>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</si>
  <si>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</si>
  <si>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</si>
  <si>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</si>
  <si>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</si>
  <si>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</si>
  <si>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</si>
  <si>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</si>
  <si>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</si>
  <si>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</si>
  <si>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</si>
  <si>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</si>
  <si>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</si>
  <si>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</si>
  <si>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</si>
  <si>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</si>
  <si>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</si>
  <si>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</si>
  <si>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</si>
  <si>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</si>
  <si>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</si>
  <si>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</si>
  <si>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</si>
  <si>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</si>
  <si>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</si>
  <si>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</si>
  <si>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</si>
  <si>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</si>
  <si>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</si>
  <si>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</si>
  <si>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</si>
  <si>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</si>
  <si>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</si>
  <si>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</si>
  <si>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</si>
  <si>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</si>
  <si>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</si>
  <si>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</si>
  <si>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</si>
  <si>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</si>
  <si>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</si>
  <si>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</si>
  <si>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</si>
  <si>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</si>
  <si>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</si>
  <si>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</si>
  <si>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</si>
  <si>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</si>
  <si>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</si>
  <si>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</si>
  <si>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</si>
  <si>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</si>
  <si>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</si>
  <si>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</si>
  <si>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</si>
  <si>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</si>
  <si>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</si>
  <si>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</si>
  <si>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</si>
  <si>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</si>
  <si>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</si>
  <si>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</si>
  <si>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</si>
  <si>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</si>
  <si>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</si>
  <si>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</si>
  <si>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</si>
  <si>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</si>
  <si>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</si>
  <si>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</si>
  <si>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</si>
  <si>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</si>
  <si>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</si>
  <si>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</si>
  <si>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</si>
  <si>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</si>
  <si>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</si>
  <si>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</si>
  <si>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</si>
  <si>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</si>
  <si>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</si>
  <si>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</si>
  <si>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</si>
  <si>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</si>
  <si>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</si>
  <si>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</si>
  <si>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</si>
  <si>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</si>
  <si>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</si>
  <si>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</si>
  <si>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</si>
  <si>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</si>
  <si>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</si>
  <si>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</si>
  <si>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</si>
  <si>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</si>
  <si>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</si>
  <si>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</si>
  <si>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</si>
  <si>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</si>
  <si>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</si>
  <si>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</si>
  <si>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</si>
  <si>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</si>
  <si>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</si>
  <si>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</si>
  <si>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</si>
  <si>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</si>
  <si>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</si>
  <si>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</si>
  <si>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</si>
  <si>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</si>
  <si>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</si>
  <si>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</si>
  <si>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</si>
  <si>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</si>
  <si>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</si>
  <si>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</si>
  <si>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</si>
  <si>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</si>
  <si>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</si>
  <si>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</si>
  <si>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</si>
  <si>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</si>
  <si>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</si>
  <si>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</si>
  <si>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</si>
  <si>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</si>
  <si>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</si>
  <si>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</si>
  <si>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</si>
  <si>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</si>
  <si>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</si>
  <si>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</si>
  <si>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</si>
  <si>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</si>
  <si>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</si>
  <si>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</si>
  <si>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</si>
  <si>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</si>
  <si>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</si>
  <si>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</si>
  <si>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</si>
  <si>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</si>
  <si>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</si>
  <si>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</si>
  <si>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</si>
  <si>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</si>
  <si>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</si>
  <si>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</si>
  <si>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</si>
  <si>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</si>
  <si>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</si>
  <si>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</si>
  <si>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</si>
  <si>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</si>
  <si>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</si>
  <si>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</si>
  <si>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</si>
  <si>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</si>
  <si>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</si>
  <si>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</si>
  <si>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</si>
  <si>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</si>
  <si>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</si>
  <si>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</si>
  <si>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</si>
  <si>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</si>
  <si>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</si>
  <si>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</si>
  <si>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</si>
  <si>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</si>
  <si>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</si>
  <si>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</si>
  <si>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</si>
  <si>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</si>
  <si>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</si>
  <si>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</si>
  <si>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</si>
  <si>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</si>
  <si>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</si>
  <si>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</si>
  <si>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</si>
  <si>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</si>
  <si>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</si>
  <si>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</si>
  <si>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</si>
  <si>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</si>
  <si>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</si>
  <si>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</si>
  <si>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</si>
  <si>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</si>
  <si>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</si>
  <si>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</si>
  <si>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</si>
  <si>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</si>
  <si>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</si>
  <si>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</si>
  <si>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</si>
  <si>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</si>
  <si>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</si>
  <si>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</si>
  <si>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</si>
  <si>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</si>
  <si>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</si>
  <si>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</si>
  <si>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</si>
  <si>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</si>
  <si>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</si>
  <si>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</si>
  <si>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</si>
  <si>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</si>
  <si>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</si>
  <si>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</si>
  <si>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</si>
  <si>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</si>
  <si>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</si>
  <si>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</si>
  <si>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</si>
  <si>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</si>
  <si>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</si>
  <si>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</si>
  <si>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</si>
  <si>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</si>
  <si>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</si>
  <si>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</si>
  <si>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</si>
  <si>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</si>
  <si>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</si>
  <si>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</si>
  <si>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</si>
  <si>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</si>
  <si>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</si>
  <si>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</si>
  <si>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</si>
  <si>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</si>
  <si>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</si>
  <si>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</si>
  <si>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</si>
  <si>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</si>
  <si>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</si>
  <si>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</si>
  <si>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</si>
  <si>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</si>
  <si>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</si>
  <si>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</si>
  <si>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</si>
  <si>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</si>
  <si>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</si>
  <si>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</si>
  <si>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</si>
  <si>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</si>
  <si>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</si>
  <si>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</si>
  <si>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</si>
  <si>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</si>
  <si>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</si>
  <si>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</si>
  <si>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</si>
  <si>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</si>
  <si>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</si>
  <si>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</si>
  <si>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</si>
  <si>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</si>
  <si>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</si>
  <si>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</si>
  <si>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</si>
  <si>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</si>
  <si>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</si>
  <si>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</si>
  <si>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</si>
  <si>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</si>
  <si>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</si>
  <si>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</si>
  <si>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</si>
  <si>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</si>
  <si>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</si>
  <si>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</si>
  <si>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</si>
  <si>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</si>
  <si>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</si>
  <si>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</si>
  <si>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</si>
  <si>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</si>
  <si>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</si>
  <si>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</si>
  <si>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</si>
  <si>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</si>
  <si>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</si>
  <si>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</si>
  <si>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</si>
  <si>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</si>
  <si>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</si>
  <si>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</si>
  <si>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</si>
  <si>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</si>
  <si>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</si>
  <si>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</si>
  <si>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</si>
  <si>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</si>
  <si>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</si>
  <si>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</si>
  <si>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</si>
  <si>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</si>
  <si>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</si>
  <si>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</si>
  <si>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</si>
  <si>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</si>
  <si>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</si>
  <si>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</si>
  <si>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</si>
  <si>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</si>
  <si>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</si>
  <si>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</si>
  <si>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</si>
  <si>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</si>
  <si>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</si>
  <si>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</si>
  <si>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</si>
  <si>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</si>
  <si>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</si>
  <si>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</si>
  <si>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</si>
  <si>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</si>
  <si>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</si>
  <si>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</si>
  <si>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</si>
  <si>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</si>
  <si>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</si>
  <si>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</si>
  <si>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</si>
  <si>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</si>
  <si>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</si>
  <si>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</si>
  <si>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</si>
  <si>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</si>
  <si>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</si>
  <si>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</si>
  <si>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</si>
  <si>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</si>
  <si>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</si>
  <si>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</si>
  <si>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</si>
  <si>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</si>
  <si>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</si>
  <si>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</si>
  <si>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</si>
  <si>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</si>
  <si>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</si>
  <si>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</si>
  <si>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</si>
  <si>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</si>
  <si>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</si>
  <si>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</si>
  <si>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</si>
  <si>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</si>
  <si>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</si>
  <si>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</si>
  <si>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</si>
  <si>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</si>
  <si>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</si>
  <si>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</si>
  <si>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</si>
  <si>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</si>
  <si>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</si>
  <si>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</si>
  <si>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</si>
  <si>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</si>
  <si>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</si>
  <si>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</si>
  <si>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</si>
  <si>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</si>
  <si>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</si>
  <si>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</si>
  <si>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</si>
  <si>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</si>
  <si>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</si>
  <si>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</si>
  <si>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</si>
  <si>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</si>
  <si>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</si>
  <si>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</si>
  <si>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</si>
  <si>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</si>
  <si>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</si>
  <si>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</si>
  <si>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</si>
  <si>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</si>
  <si>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</si>
  <si>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</si>
  <si>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</si>
  <si>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</si>
  <si>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</si>
  <si>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</si>
  <si>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</si>
  <si>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</si>
  <si>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</si>
  <si>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</si>
  <si>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</si>
  <si>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</si>
  <si>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</si>
  <si>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</si>
  <si>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</si>
  <si>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</si>
  <si>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</si>
  <si>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</si>
  <si>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</si>
  <si>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</si>
  <si>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</si>
  <si>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</si>
  <si>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</si>
  <si>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</si>
  <si>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</si>
  <si>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</si>
  <si>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</si>
  <si>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</si>
  <si>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</si>
  <si>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</si>
  <si>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</si>
  <si>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</si>
  <si>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</si>
  <si>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</si>
  <si>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</si>
  <si>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</si>
  <si>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</si>
  <si>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</si>
  <si>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</si>
  <si>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</si>
  <si>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</si>
  <si>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</si>
  <si>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</si>
  <si>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</si>
  <si>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</si>
  <si>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</si>
  <si>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</si>
  <si>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</si>
  <si>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</si>
  <si>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</si>
  <si>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</si>
  <si>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</si>
  <si>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</si>
  <si>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</si>
  <si>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</si>
  <si>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</si>
  <si>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</si>
  <si>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</si>
  <si>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</si>
  <si>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</si>
  <si>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</si>
  <si>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</si>
  <si>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</si>
  <si>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</si>
  <si>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</si>
  <si>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</si>
  <si>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</si>
  <si>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</si>
  <si>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</si>
  <si>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</si>
  <si>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</si>
  <si>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</si>
  <si>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</si>
  <si>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</si>
  <si>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</si>
  <si>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</si>
  <si>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</si>
  <si>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</si>
  <si>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</si>
  <si>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</si>
  <si>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</si>
  <si>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</si>
  <si>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</si>
  <si>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</si>
  <si>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</si>
  <si>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</si>
  <si>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</si>
  <si>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</si>
  <si>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</si>
  <si>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</si>
  <si>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</si>
  <si>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</si>
  <si>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</si>
  <si>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</si>
  <si>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</si>
  <si>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</si>
  <si>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</si>
  <si>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</si>
  <si>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</si>
  <si>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</si>
  <si>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</si>
  <si>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</si>
  <si>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</si>
  <si>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</si>
  <si>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</si>
  <si>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</si>
  <si>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</si>
  <si>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</si>
  <si>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</si>
  <si>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</si>
  <si>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</si>
  <si>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</si>
  <si>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</si>
  <si>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</si>
  <si>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</si>
  <si>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</si>
  <si>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</si>
  <si>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</si>
  <si>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</si>
  <si>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</si>
  <si>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</si>
  <si>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</si>
  <si>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</si>
  <si>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</si>
  <si>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</si>
  <si>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</si>
  <si>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</si>
  <si>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</si>
  <si>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</si>
  <si>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</si>
  <si>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</si>
  <si>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</si>
  <si>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</si>
  <si>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</si>
  <si>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</si>
  <si>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</si>
  <si>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</si>
  <si>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</si>
  <si>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</si>
  <si>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</si>
  <si>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</si>
  <si>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</si>
  <si>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</si>
  <si>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</si>
  <si>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</si>
  <si>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</si>
  <si>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</si>
  <si>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</si>
  <si>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</si>
  <si>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</si>
  <si>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</si>
  <si>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</si>
  <si>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</si>
  <si>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</si>
  <si>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</si>
  <si>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</si>
  <si>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</si>
  <si>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</si>
  <si>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</si>
  <si>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</si>
  <si>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</si>
  <si>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</si>
  <si>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</si>
  <si>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</si>
  <si>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</si>
  <si>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</si>
  <si>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</si>
  <si>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</si>
  <si>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</si>
  <si>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</si>
  <si>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</si>
  <si>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</si>
  <si>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</si>
  <si>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</si>
  <si>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</si>
  <si>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</si>
  <si>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</si>
  <si>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</si>
  <si>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</si>
  <si>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</si>
  <si>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</si>
  <si>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</si>
  <si>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</si>
  <si>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</si>
  <si>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</si>
  <si>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</si>
  <si>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</si>
  <si>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</si>
  <si>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</si>
  <si>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</si>
  <si>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</si>
  <si>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</si>
  <si>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</si>
  <si>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</si>
  <si>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</si>
  <si>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</si>
  <si>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</si>
  <si>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</si>
  <si>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</si>
  <si>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</si>
  <si>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</si>
  <si>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</si>
  <si>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</si>
  <si>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</si>
  <si>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</si>
  <si>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</si>
  <si>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</si>
  <si>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</si>
  <si>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</si>
  <si>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</si>
  <si>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</si>
  <si>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</si>
  <si>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</si>
  <si>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</si>
  <si>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</si>
  <si>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</si>
  <si>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</si>
  <si>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</si>
  <si>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</si>
  <si>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</si>
  <si>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</si>
  <si>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</si>
  <si>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</si>
  <si>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</si>
  <si>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</si>
  <si>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</si>
  <si>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</si>
  <si>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</si>
  <si>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</si>
  <si>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</si>
  <si>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</si>
  <si>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</si>
  <si>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</si>
  <si>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</si>
  <si>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</si>
  <si>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</si>
  <si>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</si>
  <si>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</si>
  <si>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</si>
  <si>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</si>
  <si>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</si>
  <si>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</si>
  <si>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</si>
  <si>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</si>
  <si>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</si>
  <si>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</si>
  <si>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</si>
  <si>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</si>
  <si>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</si>
  <si>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</si>
  <si>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</si>
  <si>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</si>
  <si>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</si>
  <si>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</si>
  <si>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</si>
  <si>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</si>
  <si>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</si>
  <si>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</si>
  <si>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</si>
  <si>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</si>
  <si>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</si>
  <si>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</si>
  <si>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</si>
  <si>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</si>
  <si>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</si>
  <si>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</si>
  <si>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</si>
  <si>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</si>
  <si>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</si>
  <si>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</si>
  <si>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</si>
  <si>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</si>
  <si>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</si>
  <si>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</si>
  <si>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</si>
  <si>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</si>
  <si>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</si>
  <si>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</si>
  <si>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</si>
  <si>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</si>
  <si>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</si>
  <si>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</si>
  <si>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</si>
  <si>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</si>
  <si>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</si>
  <si>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</si>
  <si>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</si>
  <si>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</si>
  <si>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</si>
  <si>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</si>
  <si>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</si>
  <si>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</si>
  <si>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</si>
  <si>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</si>
  <si>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</si>
  <si>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</si>
  <si>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</si>
  <si>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</si>
  <si>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</si>
  <si>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</si>
  <si>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</si>
  <si>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</si>
  <si>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</si>
  <si>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</si>
  <si>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</si>
  <si>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</si>
  <si>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</si>
  <si>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</si>
  <si>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</si>
  <si>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</si>
  <si>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</si>
  <si>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</si>
  <si>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</si>
  <si>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</si>
  <si>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</si>
  <si>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</si>
  <si>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</si>
  <si>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</si>
  <si>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</si>
  <si>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</si>
  <si>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</si>
  <si>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</si>
  <si>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</si>
  <si>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</si>
  <si>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</si>
  <si>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</si>
  <si>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</si>
  <si>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</si>
  <si>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</si>
  <si>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</si>
  <si>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</si>
  <si>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</si>
  <si>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</si>
  <si>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</si>
  <si>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</si>
  <si>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</si>
  <si>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</si>
  <si>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</si>
  <si>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</si>
  <si>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</si>
  <si>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</si>
  <si>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</si>
  <si>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</si>
  <si>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</si>
  <si>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</si>
  <si>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</si>
  <si>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</si>
  <si>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</si>
  <si>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</si>
  <si>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</si>
  <si>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</si>
  <si>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</si>
  <si>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</si>
  <si>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</si>
  <si>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</si>
  <si>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</si>
  <si>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</si>
  <si>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</si>
  <si>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</si>
  <si>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</si>
  <si>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</si>
  <si>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</si>
  <si>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</si>
  <si>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</si>
  <si>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</si>
  <si>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</si>
  <si>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</si>
  <si>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</si>
  <si>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</si>
  <si>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</si>
  <si>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</si>
  <si>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</si>
  <si>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</si>
  <si>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</si>
  <si>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</si>
  <si>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</si>
  <si>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</si>
  <si>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</si>
  <si>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</si>
  <si>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</si>
  <si>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</si>
  <si>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</si>
  <si>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</si>
  <si>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</si>
  <si>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</si>
  <si>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</si>
  <si>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</si>
  <si>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</si>
  <si>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</si>
  <si>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</si>
  <si>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</si>
  <si>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</si>
  <si>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</si>
  <si>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</si>
  <si>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</si>
  <si>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</si>
  <si>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</si>
  <si>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</si>
  <si>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</si>
  <si>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</si>
  <si>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</si>
  <si>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</si>
  <si>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</si>
  <si>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</si>
  <si>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</si>
  <si>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</si>
  <si>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</si>
  <si>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</si>
  <si>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</si>
  <si>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</si>
  <si>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</si>
  <si>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</si>
  <si>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</si>
  <si>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</si>
  <si>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</si>
  <si>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</si>
  <si>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</si>
  <si>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</si>
  <si>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</si>
  <si>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</si>
  <si>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</si>
  <si>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</si>
  <si>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</si>
  <si>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</si>
  <si>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</si>
  <si>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</si>
  <si>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</si>
  <si>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</si>
  <si>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</si>
  <si>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</si>
  <si>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</si>
  <si>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</si>
  <si>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</si>
  <si>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</si>
  <si>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</si>
  <si>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</si>
  <si>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</si>
  <si>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</si>
  <si>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</si>
  <si>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</si>
  <si>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</si>
  <si>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</si>
  <si>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</si>
  <si>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</si>
  <si>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</si>
  <si>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</si>
  <si>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</si>
  <si>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</si>
  <si>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</si>
  <si>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</si>
  <si>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</si>
  <si>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</si>
  <si>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</si>
  <si>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</si>
  <si>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</si>
  <si>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</si>
  <si>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</si>
  <si>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</si>
  <si>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</si>
  <si>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</si>
  <si>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</si>
  <si>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</si>
  <si>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</si>
  <si>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</si>
  <si>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</si>
  <si>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</si>
  <si>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</si>
  <si>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</si>
  <si>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</si>
  <si>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</si>
  <si>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</si>
  <si>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</si>
  <si>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</si>
  <si>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</si>
  <si>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</si>
  <si>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</si>
  <si>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</si>
  <si>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</si>
  <si>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</si>
  <si>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</si>
  <si>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</si>
  <si>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</si>
  <si>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</si>
  <si>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</si>
  <si>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</si>
  <si>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</si>
  <si>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</si>
  <si>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</si>
  <si>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</si>
  <si>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</si>
  <si>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</si>
  <si>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</si>
  <si>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</si>
  <si>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</si>
  <si>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</si>
  <si>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</si>
  <si>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</si>
  <si>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</si>
  <si>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</si>
  <si>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</si>
  <si>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</si>
  <si>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</si>
  <si>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</si>
  <si>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</si>
  <si>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</si>
  <si>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</si>
  <si>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</si>
  <si>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</si>
  <si>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</si>
  <si>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</si>
  <si>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</si>
  <si>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</si>
  <si>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</si>
  <si>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</si>
  <si>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</si>
  <si>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</si>
  <si>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</si>
  <si>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</si>
  <si>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</si>
  <si>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</si>
  <si>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</si>
  <si>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</si>
  <si>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</si>
  <si>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</si>
  <si>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</si>
  <si>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</si>
  <si>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</si>
  <si>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</si>
  <si>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</si>
  <si>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</si>
  <si>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</si>
  <si>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</si>
  <si>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</si>
  <si>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</si>
  <si>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</si>
  <si>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</si>
  <si>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</si>
  <si>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</si>
  <si>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</si>
  <si>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</si>
  <si>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</si>
  <si>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</si>
  <si>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</si>
  <si>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</si>
  <si>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</si>
  <si>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</si>
  <si>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</si>
  <si>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</si>
  <si>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</si>
  <si>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</si>
  <si>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</si>
  <si>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</si>
  <si>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</si>
  <si>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</si>
  <si>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</si>
  <si>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</si>
  <si>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</si>
  <si>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</si>
  <si>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</si>
  <si>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</si>
  <si>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</si>
  <si>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</si>
  <si>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</si>
  <si>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</si>
  <si>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</si>
  <si>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</si>
  <si>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</si>
  <si>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</si>
  <si>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</si>
  <si>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</si>
  <si>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</si>
  <si>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</si>
  <si>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</si>
  <si>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</si>
  <si>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</si>
  <si>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</si>
  <si>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</si>
  <si>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</si>
  <si>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</si>
  <si>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</si>
  <si>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</si>
  <si>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</si>
  <si>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</si>
  <si>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</si>
  <si>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</si>
  <si>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</si>
  <si>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</si>
  <si>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</si>
  <si>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</si>
  <si>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</si>
  <si>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</si>
  <si>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</si>
  <si>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</si>
  <si>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</si>
  <si>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</si>
  <si>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</si>
  <si>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</si>
  <si>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</si>
  <si>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</si>
  <si>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</si>
  <si>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</si>
  <si>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</si>
  <si>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</si>
  <si>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</si>
  <si>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</si>
  <si>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</si>
  <si>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</si>
  <si>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</si>
  <si>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</si>
  <si>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</si>
  <si>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</si>
  <si>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</si>
  <si>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</si>
  <si>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</si>
  <si>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</si>
  <si>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</si>
  <si>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</si>
  <si>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</si>
  <si>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</si>
  <si>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</si>
  <si>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</si>
  <si>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</si>
  <si>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</si>
  <si>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</si>
  <si>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</si>
  <si>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</si>
  <si>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</si>
  <si>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</si>
  <si>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</si>
  <si>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</si>
  <si>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</si>
  <si>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</si>
  <si>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</si>
  <si>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</si>
  <si>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</si>
  <si>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</si>
  <si>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</si>
  <si>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</si>
  <si>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</si>
  <si>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</si>
  <si>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</si>
  <si>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</si>
  <si>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</si>
  <si>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</si>
  <si>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</si>
  <si>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</si>
  <si>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</si>
  <si>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</si>
  <si>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</si>
  <si>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</si>
  <si>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</si>
  <si>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</si>
  <si>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</si>
  <si>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</si>
  <si>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</si>
  <si>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</si>
  <si>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</si>
  <si>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</si>
  <si>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</si>
  <si>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</si>
  <si>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</si>
  <si>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</si>
  <si>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</si>
  <si>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</si>
  <si>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</si>
  <si>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</si>
  <si>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</si>
  <si>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</si>
  <si>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</si>
  <si>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</si>
  <si>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</si>
  <si>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</si>
  <si>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</si>
  <si>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</si>
  <si>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</si>
  <si>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</si>
  <si>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</si>
  <si>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</si>
  <si>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</si>
  <si>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</si>
  <si>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</si>
  <si>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</si>
  <si>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</si>
  <si>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</si>
  <si>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</si>
  <si>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</si>
  <si>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</si>
  <si>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</si>
  <si>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</si>
  <si>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</si>
  <si>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</si>
  <si>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</si>
  <si>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</si>
  <si>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</si>
  <si>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</si>
  <si>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</si>
  <si>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</si>
  <si>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</si>
  <si>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</si>
  <si>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</si>
  <si>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</si>
  <si>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</si>
  <si>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</si>
  <si>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</si>
  <si>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</si>
  <si>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</si>
  <si>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</si>
  <si>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</si>
  <si>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</si>
  <si>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</si>
  <si>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</si>
  <si>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</si>
  <si>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</si>
  <si>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</si>
  <si>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</si>
  <si>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</si>
  <si>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</si>
  <si>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</si>
  <si>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</si>
  <si>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</si>
  <si>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</si>
  <si>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</si>
  <si>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</si>
  <si>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</si>
  <si>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</si>
  <si>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</si>
  <si>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</si>
  <si>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</si>
  <si>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</si>
  <si>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</si>
  <si>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</si>
  <si>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</si>
  <si>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</si>
  <si>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</si>
  <si>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</si>
  <si>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</si>
  <si>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</si>
  <si>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</si>
  <si>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</si>
  <si>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</si>
  <si>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</si>
  <si>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</si>
  <si>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</si>
  <si>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</si>
  <si>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</si>
  <si>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</si>
  <si>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</si>
  <si>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</si>
  <si>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</si>
  <si>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</si>
  <si>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</si>
  <si>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</si>
  <si>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</si>
  <si>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</si>
  <si>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</si>
  <si>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</si>
  <si>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</si>
  <si>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</si>
  <si>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</si>
  <si>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</si>
  <si>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</si>
  <si>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</si>
  <si>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</si>
  <si>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</si>
  <si>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</si>
  <si>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</si>
  <si>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</si>
  <si>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</si>
  <si>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</si>
  <si>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</si>
  <si>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</si>
  <si>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</si>
  <si>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</si>
  <si>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</si>
  <si>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</si>
  <si>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</si>
  <si>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</si>
  <si>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</si>
  <si>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</si>
  <si>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</si>
  <si>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</si>
  <si>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</si>
  <si>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</si>
  <si>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</si>
  <si>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</si>
  <si>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</si>
  <si>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</si>
  <si>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</si>
  <si>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</si>
  <si>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</si>
  <si>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</si>
  <si>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</si>
  <si>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</si>
  <si>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</si>
  <si>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</si>
  <si>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</si>
  <si>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</si>
  <si>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</si>
  <si>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</si>
  <si>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</si>
  <si>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</si>
  <si>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</si>
  <si>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</si>
  <si>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</si>
  <si>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</si>
  <si>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</si>
  <si>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</si>
  <si>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</si>
  <si>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</si>
  <si>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</si>
  <si>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</si>
  <si>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</si>
  <si>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</si>
  <si>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</si>
  <si>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</si>
  <si>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</si>
  <si>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</si>
  <si>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</si>
  <si>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</si>
  <si>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</si>
  <si>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</si>
  <si>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</si>
  <si>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</si>
  <si>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</si>
  <si>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</si>
  <si>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</si>
  <si>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</si>
  <si>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</si>
  <si>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</si>
  <si>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</si>
  <si>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</si>
  <si>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</si>
  <si>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</si>
  <si>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</si>
  <si>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</si>
  <si>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</si>
  <si>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</si>
  <si>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</si>
  <si>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</si>
  <si>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</si>
  <si>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</si>
  <si>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</si>
  <si>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</si>
  <si>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</si>
  <si>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</si>
  <si>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</si>
  <si>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</si>
  <si>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</si>
  <si>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</si>
  <si>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</si>
  <si>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</si>
  <si>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</si>
  <si>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</si>
  <si>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</si>
  <si>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</si>
  <si>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</si>
  <si>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</si>
  <si>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</si>
  <si>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</si>
  <si>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</si>
  <si>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</si>
  <si>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</si>
  <si>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</si>
  <si>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</si>
  <si>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</si>
  <si>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</si>
  <si>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</si>
  <si>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</si>
  <si>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</si>
  <si>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</si>
  <si>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</si>
  <si>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</si>
  <si>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</si>
  <si>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</si>
  <si>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</si>
  <si>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</si>
  <si>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</si>
  <si>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</si>
  <si>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</si>
  <si>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</si>
  <si>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</si>
  <si>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</si>
  <si>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</si>
  <si>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</si>
  <si>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</si>
  <si>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</si>
  <si>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</si>
  <si>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</si>
  <si>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</si>
  <si>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</si>
  <si>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</si>
  <si>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</si>
  <si>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</si>
  <si>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</si>
  <si>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</si>
  <si>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</si>
  <si>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</si>
  <si>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</si>
  <si>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</si>
  <si>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</si>
  <si>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</si>
  <si>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</si>
  <si>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</si>
  <si>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</si>
  <si>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</si>
  <si>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</si>
  <si>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</si>
  <si>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</si>
  <si>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</si>
  <si>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</si>
  <si>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</si>
  <si>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</si>
  <si>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</si>
  <si>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</si>
  <si>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</si>
  <si>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</si>
  <si>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</si>
  <si>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</si>
  <si>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</si>
  <si>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</si>
  <si>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</si>
  <si>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</si>
  <si>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</si>
  <si>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</si>
  <si>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</si>
  <si>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</si>
  <si>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</si>
  <si>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</si>
  <si>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</si>
  <si>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</si>
  <si>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</si>
  <si>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</si>
  <si>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</si>
  <si>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</si>
  <si>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</si>
  <si>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</si>
  <si>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</si>
  <si>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</si>
  <si>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</si>
  <si>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</si>
  <si>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</si>
  <si>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</si>
  <si>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</si>
  <si>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</si>
  <si>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</si>
  <si>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</si>
  <si>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</si>
  <si>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</si>
  <si>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</si>
  <si>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</si>
  <si>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</si>
  <si>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</si>
  <si>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</si>
  <si>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</si>
  <si>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</si>
  <si>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</si>
  <si>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</si>
  <si>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</si>
  <si>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</si>
  <si>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</si>
  <si>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</si>
  <si>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</si>
  <si>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</si>
  <si>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</si>
  <si>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</si>
  <si>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</si>
  <si>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</si>
  <si>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</si>
  <si>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</si>
  <si>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</si>
  <si>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</si>
  <si>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</si>
  <si>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</si>
  <si>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</si>
  <si>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</si>
  <si>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</si>
  <si>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</si>
  <si>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</si>
  <si>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</si>
  <si>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</si>
  <si>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</si>
  <si>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</si>
  <si>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</si>
  <si>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</si>
  <si>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</si>
  <si>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</si>
  <si>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</si>
  <si>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</si>
  <si>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</si>
  <si>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</si>
  <si>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</si>
  <si>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</si>
  <si>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</si>
  <si>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</si>
  <si>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</si>
  <si>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</si>
  <si>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</si>
  <si>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</si>
  <si>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</si>
  <si>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</si>
  <si>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</si>
  <si>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</si>
  <si>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</si>
  <si>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</si>
  <si>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</si>
  <si>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</si>
  <si>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</si>
  <si>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</si>
  <si>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</si>
  <si>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</si>
  <si>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</si>
  <si>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</si>
  <si>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</si>
  <si>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</si>
  <si>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</si>
  <si>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</si>
  <si>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</si>
  <si>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</si>
  <si>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</si>
  <si>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</si>
  <si>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</si>
  <si>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</si>
  <si>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</si>
  <si>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</si>
  <si>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</si>
  <si>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</si>
  <si>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</si>
  <si>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</si>
  <si>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</si>
  <si>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</si>
  <si>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</si>
  <si>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</si>
  <si>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</si>
  <si>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</si>
  <si>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</si>
  <si>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</si>
  <si>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</si>
  <si>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</si>
  <si>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</si>
  <si>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</si>
  <si>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</si>
  <si>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</si>
  <si>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</si>
  <si>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</si>
  <si>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</si>
  <si>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</si>
  <si>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</si>
  <si>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</si>
  <si>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</si>
  <si>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</si>
  <si>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</si>
  <si>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</si>
  <si>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</si>
  <si>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</si>
  <si>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</si>
  <si>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</si>
  <si>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</si>
  <si>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</si>
  <si>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</si>
  <si>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</si>
  <si>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</si>
  <si>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</si>
  <si>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</si>
  <si>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</si>
  <si>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</si>
  <si>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</si>
  <si>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</si>
  <si>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</si>
  <si>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</si>
  <si>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</si>
  <si>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</si>
  <si>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</si>
  <si>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</si>
  <si>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</si>
  <si>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</si>
  <si>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</si>
  <si>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</si>
  <si>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</si>
  <si>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</si>
  <si>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</si>
  <si>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</si>
  <si>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</si>
  <si>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</si>
  <si>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</si>
  <si>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</si>
  <si>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</si>
  <si>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</si>
  <si>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</si>
  <si>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</si>
  <si>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</si>
  <si>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</si>
  <si>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</si>
  <si>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</si>
  <si>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</si>
  <si>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</si>
  <si>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</si>
  <si>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</si>
  <si>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</si>
  <si>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</si>
  <si>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</si>
  <si>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</si>
  <si>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</si>
  <si>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</si>
  <si>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</si>
  <si>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</si>
  <si>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</si>
  <si>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</si>
  <si>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</si>
  <si>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</si>
  <si>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</si>
  <si>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</si>
  <si>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</si>
  <si>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</si>
  <si>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</si>
  <si>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</si>
  <si>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</si>
  <si>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</si>
  <si>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</si>
  <si>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</si>
  <si>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</si>
  <si>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</si>
  <si>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</si>
  <si>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</si>
  <si>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</si>
  <si>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</si>
  <si>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</si>
  <si>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</si>
  <si>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</si>
  <si>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</si>
  <si>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</si>
  <si>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</si>
  <si>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</si>
  <si>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</si>
  <si>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</si>
  <si>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</si>
  <si>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</si>
  <si>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</si>
  <si>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</si>
  <si>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</si>
  <si>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</si>
  <si>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</si>
  <si>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</si>
  <si>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</si>
  <si>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</si>
  <si>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</si>
  <si>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</si>
  <si>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</si>
  <si>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</si>
  <si>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</si>
  <si>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</si>
  <si>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</si>
  <si>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</si>
  <si>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</si>
  <si>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</si>
  <si>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</si>
  <si>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</si>
  <si>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</si>
  <si>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</si>
  <si>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</si>
  <si>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</si>
  <si>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</si>
  <si>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</si>
  <si>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</si>
  <si>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</si>
  <si>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</si>
  <si>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</si>
  <si>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</si>
  <si>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</si>
  <si>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</si>
  <si>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</si>
  <si>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</si>
  <si>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</si>
  <si>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</si>
  <si>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</si>
  <si>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</si>
  <si>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</si>
  <si>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</si>
  <si>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</si>
  <si>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</si>
  <si>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</si>
  <si>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</si>
  <si>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</si>
  <si>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</si>
  <si>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</si>
  <si>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</si>
  <si>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</si>
  <si>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</si>
  <si>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</si>
  <si>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</si>
  <si>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</si>
  <si>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</si>
  <si>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</si>
  <si>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</si>
  <si>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</si>
  <si>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</si>
  <si>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</si>
  <si>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</si>
  <si>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</si>
  <si>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</si>
  <si>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</si>
  <si>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</si>
  <si>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</si>
  <si>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</si>
  <si>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</si>
  <si>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</si>
  <si>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</si>
  <si>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</si>
  <si>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</si>
  <si>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</si>
  <si>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</si>
  <si>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</si>
  <si>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</si>
  <si>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</si>
  <si>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</si>
  <si>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</si>
  <si>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</si>
  <si>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</si>
  <si>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</si>
  <si>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</si>
  <si>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</si>
  <si>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</si>
  <si>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</si>
  <si>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</si>
  <si>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</si>
  <si>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</si>
  <si>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</si>
  <si>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</si>
  <si>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</si>
  <si>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</si>
  <si>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</si>
  <si>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</si>
  <si>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</si>
  <si>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</si>
  <si>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</si>
  <si>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</si>
  <si>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</si>
  <si>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</si>
  <si>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</si>
  <si>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</si>
  <si>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</si>
  <si>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</si>
  <si>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</si>
  <si>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</si>
  <si>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</si>
  <si>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</si>
  <si>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</si>
  <si>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</si>
  <si>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</si>
  <si>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</si>
  <si>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</si>
  <si>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</si>
  <si>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</si>
  <si>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</si>
  <si>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</si>
  <si>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</si>
  <si>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</si>
  <si>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</si>
  <si>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</si>
  <si>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</si>
  <si>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</si>
  <si>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</si>
  <si>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</si>
  <si>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</si>
  <si>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</si>
  <si>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</si>
  <si>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</si>
  <si>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</si>
  <si>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</si>
  <si>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</si>
  <si>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</si>
  <si>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</si>
  <si>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</si>
  <si>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</si>
  <si>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</si>
  <si>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</si>
  <si>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</si>
  <si>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</si>
  <si>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</si>
  <si>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</si>
  <si>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</si>
  <si>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</si>
  <si>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</si>
  <si>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</si>
  <si>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</si>
  <si>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</si>
  <si>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</si>
  <si>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</si>
  <si>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</si>
  <si>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</si>
  <si>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</si>
  <si>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</si>
  <si>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</si>
  <si>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</si>
  <si>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</si>
  <si>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</si>
  <si>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</si>
  <si>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</si>
  <si>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</si>
  <si>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</si>
  <si>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</si>
  <si>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</si>
  <si>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</si>
  <si>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</si>
  <si>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</si>
  <si>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</si>
  <si>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</si>
  <si>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</si>
  <si>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</si>
  <si>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</si>
  <si>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</si>
  <si>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</si>
  <si>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</si>
  <si>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</si>
  <si>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</si>
  <si>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</si>
  <si>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</si>
  <si>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</si>
  <si>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</si>
  <si>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</si>
  <si>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</si>
  <si>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</si>
  <si>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</si>
  <si>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</si>
  <si>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</si>
  <si>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</si>
  <si>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</si>
  <si>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</si>
  <si>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</si>
  <si>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</si>
  <si>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</si>
  <si>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</si>
  <si>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</si>
  <si>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</si>
  <si>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</si>
  <si>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</si>
  <si>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</si>
  <si>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</si>
  <si>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</si>
  <si>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</si>
  <si>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</si>
  <si>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</si>
  <si>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</si>
  <si>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</si>
  <si>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</si>
  <si>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</si>
  <si>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</si>
  <si>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</si>
  <si>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</si>
  <si>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</si>
  <si>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</si>
  <si>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</si>
  <si>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</si>
  <si>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</si>
  <si>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</si>
  <si>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</si>
  <si>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</si>
  <si>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</si>
  <si>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</si>
  <si>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</si>
  <si>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</si>
  <si>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</si>
  <si>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</si>
  <si>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</si>
  <si>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</si>
  <si>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</si>
  <si>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</si>
  <si>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</si>
  <si>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</si>
  <si>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</si>
  <si>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</si>
  <si>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</si>
  <si>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</si>
  <si>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</si>
  <si>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</si>
  <si>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</si>
  <si>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</si>
  <si>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</si>
  <si>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</si>
  <si>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</si>
  <si>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</si>
  <si>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</si>
  <si>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</si>
  <si>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</si>
  <si>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</si>
  <si>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</si>
  <si>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</si>
  <si>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</si>
  <si>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</si>
  <si>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</si>
  <si>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</si>
  <si>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</si>
  <si>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</si>
  <si>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</si>
  <si>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</si>
  <si>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</si>
  <si>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</si>
  <si>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</si>
  <si>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</si>
  <si>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</si>
  <si>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</si>
  <si>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</si>
  <si>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</si>
  <si>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</si>
  <si>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</si>
  <si>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</si>
  <si>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</si>
  <si>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</si>
  <si>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</si>
  <si>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</si>
  <si>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</si>
  <si>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</si>
  <si>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</si>
  <si>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</si>
  <si>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</si>
  <si>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</si>
  <si>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</si>
  <si>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</si>
  <si>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</si>
  <si>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</si>
  <si>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</si>
  <si>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</si>
  <si>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</si>
  <si>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</si>
  <si>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</si>
  <si>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</si>
  <si>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</si>
  <si>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</si>
  <si>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</si>
  <si>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</si>
  <si>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</si>
  <si>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</si>
  <si>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</si>
  <si>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</si>
  <si>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</si>
  <si>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</si>
  <si>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</si>
  <si>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</si>
  <si>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</si>
  <si>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</si>
  <si>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</si>
  <si>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</si>
  <si>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</si>
  <si>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</si>
  <si>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</si>
  <si>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</si>
  <si>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</si>
  <si>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</si>
  <si>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</si>
  <si>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</si>
  <si>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</si>
  <si>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</si>
  <si>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</si>
  <si>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</si>
  <si>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</si>
  <si>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</si>
  <si>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</si>
  <si>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</si>
  <si>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</si>
  <si>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</si>
  <si>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</si>
  <si>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</si>
  <si>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</si>
  <si>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</si>
  <si>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</si>
  <si>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</si>
  <si>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</si>
  <si>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</si>
  <si>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</si>
  <si>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</si>
  <si>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</si>
  <si>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</si>
  <si>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</si>
  <si>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</si>
  <si>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</si>
  <si>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</si>
  <si>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</si>
  <si>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</si>
  <si>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</si>
  <si>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</si>
  <si>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</si>
  <si>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</si>
  <si>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</si>
  <si>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</si>
  <si>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</si>
  <si>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</si>
  <si>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</si>
  <si>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</si>
  <si>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</si>
  <si>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</si>
  <si>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</si>
  <si>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</si>
  <si>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</si>
  <si>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</si>
  <si>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</si>
  <si>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</si>
  <si>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</si>
  <si>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</si>
  <si>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</si>
  <si>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</si>
  <si>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</si>
  <si>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</si>
  <si>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</si>
  <si>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</si>
  <si>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</si>
  <si>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</si>
  <si>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</si>
  <si>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</si>
  <si>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</si>
  <si>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</si>
  <si>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</si>
  <si>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</si>
  <si>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</si>
  <si>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</si>
  <si>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</si>
  <si>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</si>
  <si>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</si>
  <si>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</si>
  <si>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</si>
  <si>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</si>
  <si>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</si>
  <si>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</si>
  <si>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</si>
  <si>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</si>
  <si>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</si>
  <si>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</si>
  <si>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</si>
  <si>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</si>
  <si>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</si>
  <si>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</si>
  <si>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</si>
  <si>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</si>
  <si>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</si>
  <si>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</si>
  <si>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</si>
  <si>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</si>
  <si>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</si>
  <si>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</si>
  <si>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</si>
  <si>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</si>
  <si>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</si>
  <si>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</si>
  <si>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</si>
  <si>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</si>
  <si>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</si>
  <si>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</si>
  <si>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</si>
  <si>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</si>
  <si>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</si>
  <si>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</si>
  <si>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</si>
  <si>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</si>
  <si>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</si>
  <si>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</si>
  <si>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</si>
  <si>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</si>
  <si>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</si>
  <si>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</si>
  <si>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</si>
  <si>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</si>
  <si>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</si>
  <si>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</si>
  <si>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</si>
  <si>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</si>
  <si>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</si>
  <si>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</si>
  <si>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</si>
  <si>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</si>
  <si>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</si>
  <si>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</si>
  <si>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</si>
  <si>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</si>
  <si>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</si>
  <si>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</si>
  <si>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</si>
  <si>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</si>
  <si>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</si>
  <si>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</si>
  <si>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</si>
  <si>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</si>
  <si>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</si>
  <si>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</si>
  <si>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</si>
  <si>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</si>
  <si>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</si>
  <si>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</si>
  <si>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</si>
  <si>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</si>
  <si>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</si>
  <si>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</si>
  <si>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</si>
  <si>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</si>
  <si>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</si>
  <si>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</si>
  <si>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</si>
  <si>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</si>
  <si>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</si>
  <si>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</si>
  <si>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</si>
  <si>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</si>
  <si>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</si>
  <si>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</si>
  <si>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</si>
  <si>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</si>
  <si>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</si>
  <si>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</si>
  <si>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</si>
  <si>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</si>
  <si>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</si>
  <si>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</si>
  <si>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</si>
  <si>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</si>
  <si>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</si>
  <si>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</si>
  <si>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</si>
  <si>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</si>
  <si>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</si>
  <si>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</si>
  <si>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</si>
  <si>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</si>
  <si>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</si>
  <si>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</si>
  <si>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</si>
  <si>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</si>
  <si>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</si>
  <si>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</si>
  <si>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</si>
  <si>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</si>
  <si>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</si>
  <si>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</si>
  <si>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</si>
  <si>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</si>
  <si>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</si>
  <si>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</si>
  <si>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</si>
  <si>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</si>
  <si>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</si>
  <si>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</si>
  <si>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</si>
  <si>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</si>
  <si>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</si>
  <si>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</si>
  <si>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</si>
  <si>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</si>
  <si>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</si>
  <si>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</si>
  <si>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</si>
  <si>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</si>
  <si>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</si>
  <si>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</si>
  <si>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</si>
  <si>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</si>
  <si>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</si>
  <si>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</si>
  <si>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</si>
  <si>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</si>
  <si>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</si>
  <si>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</si>
  <si>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</si>
  <si>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</si>
  <si>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</si>
  <si>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</si>
  <si>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</si>
  <si>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</si>
  <si>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</si>
  <si>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</si>
  <si>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</si>
  <si>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</si>
  <si>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</si>
  <si>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</si>
  <si>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</si>
  <si>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</si>
  <si>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</si>
  <si>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</si>
  <si>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</si>
  <si>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</si>
  <si>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</si>
  <si>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</si>
  <si>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</si>
  <si>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</si>
  <si>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</si>
  <si>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</si>
  <si>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</si>
  <si>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</si>
  <si>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</si>
  <si>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</si>
  <si>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</si>
  <si>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</si>
  <si>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</si>
  <si>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</si>
  <si>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</si>
  <si>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</si>
  <si>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</si>
  <si>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</si>
  <si>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</si>
  <si>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</si>
  <si>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</si>
  <si>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</si>
  <si>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</si>
  <si>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</si>
  <si>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</si>
  <si>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</si>
  <si>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</si>
  <si>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</si>
  <si>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</si>
  <si>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</si>
  <si>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</si>
  <si>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</si>
  <si>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</si>
  <si>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</si>
  <si>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</si>
  <si>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</si>
  <si>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</si>
  <si>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</si>
  <si>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</si>
  <si>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</si>
  <si>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</si>
  <si>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</si>
  <si>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</si>
  <si>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</si>
  <si>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</si>
  <si>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</si>
  <si>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</si>
  <si>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</si>
  <si>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</si>
  <si>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</si>
  <si>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</si>
  <si>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</si>
  <si>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</si>
  <si>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</si>
  <si>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</si>
  <si>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</si>
  <si>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</si>
  <si>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</si>
  <si>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</si>
  <si>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</si>
  <si>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</si>
  <si>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</si>
  <si>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</si>
  <si>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</si>
  <si>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</si>
  <si>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</si>
  <si>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</si>
  <si>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</si>
  <si>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</si>
  <si>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</si>
  <si>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</si>
  <si>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</si>
  <si>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</si>
  <si>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</si>
  <si>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</si>
  <si>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</si>
  <si>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</si>
  <si>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</si>
  <si>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</si>
  <si>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</si>
  <si>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</si>
  <si>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</si>
  <si>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</si>
  <si>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</si>
  <si>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</si>
  <si>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</si>
  <si>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</si>
  <si>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</si>
  <si>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</si>
  <si>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</si>
  <si>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</si>
  <si>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</si>
  <si>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</si>
  <si>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</si>
  <si>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</si>
  <si>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</si>
  <si>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</si>
  <si>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</si>
  <si>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</si>
  <si>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</si>
  <si>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</si>
  <si>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</si>
  <si>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</si>
  <si>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</si>
  <si>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</si>
  <si>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</si>
  <si>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</si>
  <si>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</si>
  <si>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</si>
  <si>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</si>
  <si>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</si>
  <si>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</si>
  <si>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</si>
  <si>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</si>
  <si>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</si>
  <si>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</si>
  <si>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</si>
  <si>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</si>
  <si>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</si>
  <si>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</si>
  <si>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</si>
  <si>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</si>
  <si>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</si>
  <si>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</si>
  <si>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</si>
  <si>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</si>
  <si>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</si>
  <si>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</si>
  <si>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</si>
  <si>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</si>
  <si>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</si>
  <si>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</si>
  <si>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</si>
  <si>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</si>
  <si>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</si>
  <si>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</si>
  <si>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</si>
  <si>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</si>
  <si>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</si>
  <si>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</si>
  <si>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</si>
  <si>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</si>
  <si>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</si>
  <si>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</si>
  <si>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</si>
  <si>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</si>
  <si>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</si>
  <si>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</si>
  <si>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</si>
  <si>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</si>
  <si>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</si>
  <si>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</si>
  <si>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</si>
  <si>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</si>
  <si>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</si>
  <si>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</si>
  <si>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</si>
  <si>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</si>
  <si>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</si>
  <si>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</si>
  <si>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</si>
  <si>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</si>
  <si>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</si>
  <si>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</si>
  <si>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</si>
  <si>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</si>
  <si>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</si>
  <si>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</si>
  <si>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</si>
  <si>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</si>
  <si>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</si>
  <si>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</si>
  <si>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</si>
  <si>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</si>
  <si>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</si>
  <si>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</si>
  <si>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</si>
  <si>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</si>
  <si>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</si>
  <si>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</si>
  <si>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</si>
  <si>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</si>
  <si>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</si>
  <si>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</si>
  <si>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</si>
  <si>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</si>
  <si>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</si>
  <si>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</si>
  <si>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</si>
  <si>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</si>
  <si>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</si>
  <si>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</si>
  <si>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</si>
  <si>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</si>
  <si>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</si>
  <si>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</si>
  <si>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</si>
  <si>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</si>
  <si>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</si>
  <si>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</si>
  <si>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</si>
  <si>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</si>
  <si>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</si>
  <si>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</si>
  <si>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</si>
  <si>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</si>
  <si>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</si>
  <si>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</si>
  <si>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</si>
  <si>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</si>
  <si>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</si>
  <si>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</si>
  <si>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</si>
  <si>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</si>
  <si>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</si>
  <si>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</si>
  <si>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</si>
  <si>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</si>
  <si>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</si>
  <si>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</si>
  <si>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</si>
  <si>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</si>
  <si>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</si>
  <si>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</si>
  <si>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</si>
  <si>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</si>
  <si>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</si>
  <si>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</si>
  <si>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</si>
  <si>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</si>
  <si>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</si>
  <si>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</si>
  <si>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</si>
  <si>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</si>
  <si>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</si>
  <si>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</si>
  <si>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</si>
  <si>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</si>
  <si>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</si>
  <si>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</si>
  <si>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</si>
  <si>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</si>
  <si>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</si>
  <si>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</si>
  <si>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</si>
  <si>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</si>
  <si>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</si>
  <si>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</si>
  <si>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</si>
  <si>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</si>
  <si>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</si>
  <si>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</si>
  <si>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</si>
  <si>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</si>
  <si>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</si>
  <si>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</si>
  <si>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</si>
  <si>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</si>
  <si>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</si>
  <si>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</si>
  <si>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</si>
  <si>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</si>
  <si>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</si>
  <si>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</si>
  <si>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</si>
  <si>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</si>
  <si>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</si>
  <si>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</si>
  <si>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</si>
  <si>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</si>
  <si>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</si>
  <si>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</si>
  <si>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</si>
  <si>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</si>
  <si>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</si>
  <si>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</si>
  <si>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</si>
  <si>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</si>
  <si>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</si>
  <si>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</si>
  <si>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</si>
  <si>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</si>
  <si>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</si>
  <si>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</si>
  <si>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</si>
  <si>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</si>
  <si>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</si>
  <si>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</si>
  <si>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</si>
  <si>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</si>
  <si>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</si>
  <si>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</si>
  <si>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</si>
  <si>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</si>
  <si>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</si>
  <si>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</si>
  <si>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</si>
  <si>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</si>
  <si>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</si>
  <si>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</si>
  <si>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</si>
  <si>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</si>
  <si>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</si>
  <si>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</si>
  <si>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</si>
  <si>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</si>
  <si>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</si>
  <si>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</si>
  <si>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</si>
  <si>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</si>
  <si>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</si>
  <si>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</si>
  <si>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</si>
  <si>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</si>
  <si>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</si>
  <si>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</si>
  <si>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</si>
  <si>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</si>
  <si>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</si>
  <si>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</si>
  <si>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</si>
  <si>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</si>
  <si>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</si>
  <si>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</si>
  <si>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</si>
  <si>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</si>
  <si>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</si>
  <si>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</si>
  <si>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</si>
  <si>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</si>
  <si>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</si>
  <si>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</si>
  <si>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</si>
  <si>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</si>
  <si>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</si>
  <si>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</si>
  <si>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</si>
  <si>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</si>
  <si>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</si>
  <si>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</si>
  <si>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</si>
  <si>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</si>
  <si>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</si>
  <si>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</si>
  <si>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</si>
  <si>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</si>
  <si>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</si>
  <si>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</si>
  <si>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</si>
  <si>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</si>
  <si>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</si>
  <si>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</si>
  <si>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</si>
  <si>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</si>
  <si>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</si>
  <si>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</si>
  <si>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</si>
  <si>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</si>
  <si>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</si>
  <si>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</si>
  <si>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</si>
  <si>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</si>
  <si>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</si>
  <si>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</si>
  <si>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</si>
  <si>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</si>
  <si>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</si>
  <si>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</si>
  <si>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</si>
  <si>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</si>
  <si>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</si>
  <si>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</si>
  <si>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</si>
  <si>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</si>
  <si>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</si>
  <si>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</si>
  <si>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</si>
  <si>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</si>
  <si>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</si>
  <si>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</si>
  <si>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</si>
  <si>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</si>
  <si>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</si>
  <si>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</si>
  <si>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</si>
  <si>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</si>
  <si>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</si>
  <si>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</si>
  <si>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</si>
  <si>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</si>
  <si>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</si>
  <si>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</si>
  <si>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</si>
  <si>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</si>
  <si>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</si>
  <si>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</si>
  <si>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</si>
  <si>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</si>
  <si>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</si>
  <si>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</si>
  <si>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</si>
  <si>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</si>
  <si>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</si>
  <si>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</si>
  <si>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</si>
  <si>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</si>
  <si>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</si>
  <si>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</si>
  <si>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</si>
  <si>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</si>
  <si>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</si>
  <si>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</si>
  <si>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</si>
  <si>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</si>
  <si>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</si>
  <si>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</si>
  <si>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</si>
  <si>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</si>
  <si>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</si>
  <si>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</si>
  <si>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</si>
  <si>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</si>
  <si>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</si>
  <si>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</si>
  <si>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</si>
  <si>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</si>
  <si>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</si>
  <si>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</si>
  <si>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</si>
  <si>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</si>
  <si>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</si>
  <si>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</si>
  <si>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</si>
  <si>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</si>
  <si>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</si>
  <si>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</si>
  <si>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</si>
  <si>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</si>
  <si>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</si>
  <si>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</si>
  <si>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</si>
  <si>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</si>
  <si>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</si>
  <si>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</si>
  <si>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</si>
  <si>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</si>
  <si>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</si>
  <si>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</si>
  <si>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</si>
  <si>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</si>
  <si>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</si>
  <si>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</si>
  <si>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</si>
  <si>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</si>
  <si>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</si>
  <si>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</si>
  <si>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</si>
  <si>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</si>
  <si>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</si>
  <si>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</si>
  <si>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</si>
  <si>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</si>
  <si>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</si>
  <si>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</si>
  <si>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</si>
  <si>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</si>
  <si>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</si>
  <si>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</si>
  <si>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</si>
  <si>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</si>
  <si>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</si>
  <si>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</si>
  <si>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</si>
  <si>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</si>
  <si>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</si>
  <si>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</si>
  <si>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</si>
  <si>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</si>
  <si>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</si>
  <si>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</si>
  <si>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</si>
  <si>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</si>
  <si>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</si>
  <si>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</si>
  <si>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</si>
  <si>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</si>
  <si>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</si>
  <si>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</si>
  <si>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</si>
  <si>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</si>
  <si>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</si>
  <si>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</si>
  <si>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</si>
  <si>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</si>
  <si>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</si>
  <si>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</si>
  <si>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</si>
  <si>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</si>
  <si>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</si>
  <si>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</si>
  <si>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</si>
  <si>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</si>
  <si>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</si>
  <si>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</si>
  <si>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</si>
  <si>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</si>
  <si>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</si>
  <si>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</si>
  <si>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</si>
  <si>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</si>
  <si>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</si>
  <si>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</si>
  <si>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</si>
  <si>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</si>
  <si>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</si>
  <si>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</si>
  <si>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</si>
  <si>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</si>
  <si>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</si>
  <si>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</si>
  <si>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</si>
  <si>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</si>
  <si>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</si>
  <si>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</si>
  <si>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</si>
  <si>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</si>
  <si>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</si>
  <si>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</si>
  <si>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</si>
  <si>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</si>
  <si>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</si>
  <si>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</si>
  <si>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</si>
  <si>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</si>
  <si>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</si>
  <si>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</si>
  <si>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</si>
  <si>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</si>
  <si>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</si>
  <si>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</si>
  <si>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</si>
  <si>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</si>
  <si>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</si>
  <si>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</si>
  <si>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</si>
  <si>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</si>
  <si>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</si>
  <si>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</si>
  <si>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</si>
  <si>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</si>
  <si>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</si>
  <si>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</si>
  <si>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</si>
  <si>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</si>
  <si>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</si>
  <si>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</si>
  <si>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</si>
  <si>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</si>
  <si>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</si>
  <si>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</si>
  <si>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</si>
  <si>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</si>
  <si>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</si>
  <si>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</si>
  <si>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</si>
  <si>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</si>
  <si>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</si>
  <si>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</si>
  <si>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</si>
  <si>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</si>
  <si>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</si>
  <si>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</si>
  <si>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</si>
  <si>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</si>
  <si>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</si>
  <si>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</si>
  <si>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</si>
  <si>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</si>
  <si>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</si>
  <si>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</si>
  <si>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</si>
  <si>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</si>
  <si>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</si>
  <si>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</si>
  <si>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</si>
  <si>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</si>
  <si>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</si>
  <si>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</si>
  <si>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</si>
  <si>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</si>
  <si>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</si>
  <si>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</si>
  <si>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</si>
  <si>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</si>
  <si>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</si>
  <si>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</si>
  <si>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</si>
  <si>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</si>
  <si>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</si>
  <si>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</si>
  <si>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</si>
  <si>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</si>
  <si>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</si>
  <si>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</si>
  <si>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</si>
  <si>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</si>
  <si>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</si>
  <si>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</si>
  <si>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</si>
  <si>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</si>
  <si>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</si>
  <si>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</si>
  <si>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</si>
  <si>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</si>
  <si>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</si>
  <si>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</si>
  <si>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</si>
  <si>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</si>
  <si>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</si>
  <si>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</si>
  <si>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</si>
  <si>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</si>
  <si>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</si>
  <si>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</si>
  <si>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</si>
  <si>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</si>
  <si>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</si>
  <si>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</si>
  <si>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</si>
  <si>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</si>
  <si>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</si>
  <si>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</si>
  <si>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</si>
  <si>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</si>
  <si>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</si>
  <si>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</si>
  <si>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</si>
  <si>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</si>
  <si>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</si>
  <si>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</si>
  <si>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</si>
  <si>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</si>
  <si>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</si>
  <si>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</si>
  <si>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</si>
  <si>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</si>
  <si>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</si>
  <si>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</si>
  <si>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</si>
  <si>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</si>
  <si>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</si>
  <si>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</si>
  <si>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</si>
  <si>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</si>
  <si>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</si>
  <si>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</si>
  <si>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</si>
  <si>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</si>
  <si>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</si>
  <si>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</si>
  <si>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</si>
  <si>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</si>
  <si>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</si>
  <si>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</si>
  <si>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</si>
  <si>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</si>
  <si>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</si>
  <si>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</si>
  <si>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</si>
  <si>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</si>
  <si>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</si>
  <si>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</si>
  <si>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</si>
  <si>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</si>
  <si>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</si>
  <si>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</si>
  <si>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</si>
  <si>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</si>
  <si>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</si>
  <si>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</si>
  <si>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</si>
  <si>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</si>
  <si>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</si>
  <si>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</si>
  <si>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</si>
  <si>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</si>
  <si>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</si>
  <si>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</si>
  <si>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</si>
  <si>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</si>
  <si>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</si>
  <si>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</si>
  <si>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</si>
  <si>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</si>
  <si>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</si>
  <si>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</si>
  <si>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</si>
  <si>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</si>
  <si>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</si>
  <si>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</si>
  <si>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</si>
  <si>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</si>
  <si>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</si>
  <si>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</si>
  <si>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</si>
  <si>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</si>
  <si>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</si>
  <si>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</si>
  <si>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</si>
  <si>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</si>
  <si>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</si>
  <si>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</si>
  <si>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</si>
  <si>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</si>
  <si>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</si>
  <si>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</si>
  <si>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</si>
  <si>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</si>
  <si>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</si>
  <si>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</si>
  <si>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</si>
  <si>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</si>
  <si>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</si>
  <si>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</si>
  <si>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</si>
  <si>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</si>
  <si>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</si>
  <si>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</si>
  <si>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</si>
  <si>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</si>
  <si>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</si>
  <si>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</si>
  <si>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</si>
  <si>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</si>
  <si>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</si>
  <si>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</si>
  <si>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</si>
  <si>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</si>
  <si>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</si>
  <si>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</si>
  <si>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</si>
  <si>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</si>
  <si>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</si>
  <si>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</si>
  <si>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</si>
  <si>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</si>
  <si>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</si>
  <si>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</si>
  <si>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</si>
  <si>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</si>
  <si>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</si>
  <si>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</si>
  <si>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</si>
  <si>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</si>
  <si>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</si>
  <si>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</si>
  <si>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</si>
  <si>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</si>
  <si>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</si>
  <si>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</si>
  <si>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</si>
  <si>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</si>
  <si>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</si>
  <si>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</si>
  <si>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</si>
  <si>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</si>
  <si>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</si>
  <si>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</si>
  <si>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</si>
  <si>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</si>
  <si>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</si>
  <si>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</si>
  <si>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</si>
  <si>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</si>
  <si>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</si>
  <si>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</si>
  <si>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</si>
  <si>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</si>
  <si>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</si>
  <si>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</si>
  <si>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</si>
  <si>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</si>
  <si>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</si>
  <si>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</si>
  <si>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</si>
  <si>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</si>
  <si>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</si>
  <si>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</si>
  <si>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</si>
  <si>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</si>
  <si>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</si>
  <si>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</si>
  <si>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</si>
  <si>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</si>
  <si>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</si>
  <si>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</si>
  <si>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</si>
  <si>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</si>
  <si>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</si>
  <si>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</si>
  <si>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</si>
  <si>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</si>
  <si>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</si>
  <si>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</si>
  <si>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</si>
  <si>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</si>
  <si>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</si>
  <si>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</si>
  <si>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</si>
  <si>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</si>
  <si>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</si>
  <si>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</si>
  <si>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</si>
  <si>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</si>
  <si>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</si>
  <si>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</si>
  <si>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</si>
  <si>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</si>
  <si>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</si>
  <si>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</si>
  <si>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</si>
  <si>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</si>
  <si>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</si>
  <si>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</si>
  <si>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</si>
  <si>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</si>
  <si>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</si>
  <si>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</si>
  <si>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</si>
  <si>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</si>
  <si>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</si>
  <si>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</si>
  <si>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</si>
  <si>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</si>
  <si>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</si>
  <si>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</si>
  <si>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</si>
  <si>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</si>
  <si>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</si>
  <si>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</si>
  <si>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</si>
  <si>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</si>
  <si>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</si>
  <si>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</si>
  <si>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</si>
  <si>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</si>
  <si>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</si>
  <si>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</si>
  <si>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</si>
  <si>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</si>
  <si>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</si>
  <si>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</si>
  <si>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</si>
  <si>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</si>
  <si>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</si>
  <si>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</si>
  <si>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</si>
  <si>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</si>
  <si>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</si>
  <si>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</si>
  <si>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</si>
  <si>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</si>
  <si>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</si>
  <si>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</si>
  <si>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</si>
  <si>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</si>
  <si>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</si>
  <si>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</si>
  <si>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</si>
  <si>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</si>
  <si>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</si>
  <si>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</si>
  <si>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</si>
  <si>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</si>
  <si>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</si>
  <si>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</si>
  <si>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</si>
  <si>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</si>
  <si>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</si>
  <si>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</si>
  <si>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</si>
  <si>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</si>
  <si>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</si>
  <si>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</si>
  <si>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</si>
  <si>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</si>
  <si>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</si>
  <si>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</si>
  <si>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</si>
  <si>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</si>
  <si>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</si>
  <si>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</si>
  <si>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</si>
  <si>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</si>
  <si>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</si>
  <si>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</si>
  <si>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</si>
  <si>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</si>
  <si>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</si>
  <si>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</si>
  <si>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</si>
  <si>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</si>
  <si>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</si>
  <si>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</si>
  <si>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</si>
  <si>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</si>
  <si>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</si>
  <si>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</si>
  <si>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</si>
  <si>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</si>
  <si>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</si>
  <si>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</si>
  <si>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</si>
  <si>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</si>
  <si>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</si>
  <si>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</si>
  <si>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</si>
  <si>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</si>
  <si>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</si>
  <si>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</si>
  <si>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</si>
  <si>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</si>
  <si>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</si>
  <si>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</si>
  <si>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</si>
  <si>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</si>
  <si>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</si>
  <si>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</si>
  <si>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</si>
  <si>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</si>
  <si>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</si>
  <si>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</si>
  <si>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</si>
  <si>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</si>
  <si>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</si>
  <si>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</si>
  <si>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</si>
  <si>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</si>
  <si>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</si>
  <si>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</si>
  <si>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</si>
  <si>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</si>
  <si>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</si>
  <si>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</si>
  <si>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</si>
  <si>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</si>
  <si>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</si>
  <si>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</si>
  <si>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</si>
  <si>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</si>
  <si>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</si>
  <si>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</si>
  <si>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</si>
  <si>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</si>
  <si>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</si>
  <si>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</si>
  <si>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</si>
  <si>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</si>
  <si>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</si>
  <si>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</si>
  <si>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</si>
  <si>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</si>
  <si>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</si>
  <si>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</si>
  <si>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</si>
  <si>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</si>
  <si>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</si>
  <si>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</si>
  <si>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</si>
  <si>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</si>
  <si>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</si>
  <si>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</si>
  <si>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</si>
  <si>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</si>
  <si>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</si>
  <si>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</si>
  <si>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</si>
  <si>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</si>
  <si>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</si>
  <si>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</si>
  <si>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</si>
  <si>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</si>
  <si>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</si>
  <si>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</si>
  <si>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</si>
  <si>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</si>
  <si>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</si>
  <si>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</si>
  <si>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</si>
  <si>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</si>
  <si>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</si>
  <si>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</si>
  <si>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</si>
  <si>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</si>
  <si>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</si>
  <si>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</si>
  <si>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</si>
  <si>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</si>
  <si>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</si>
  <si>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</si>
  <si>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</si>
  <si>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</si>
  <si>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</si>
  <si>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</si>
  <si>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</si>
  <si>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</si>
  <si>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</si>
  <si>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</si>
  <si>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</si>
  <si>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</si>
  <si>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</si>
  <si>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</si>
  <si>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</si>
  <si>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</si>
  <si>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</si>
  <si>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</si>
  <si>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</si>
  <si>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</si>
  <si>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</si>
  <si>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</si>
  <si>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</si>
  <si>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</si>
  <si>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</si>
  <si>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</si>
  <si>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</si>
  <si>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</si>
  <si>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</si>
  <si>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</si>
  <si>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</si>
  <si>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</si>
  <si>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</si>
  <si>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</si>
  <si>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</si>
  <si>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</si>
  <si>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</si>
  <si>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</si>
  <si>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</si>
  <si>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</si>
  <si>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</si>
  <si>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</si>
  <si>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</si>
  <si>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</si>
  <si>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</si>
  <si>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</si>
  <si>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</si>
  <si>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</si>
  <si>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</si>
  <si>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</si>
  <si>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</si>
  <si>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</si>
  <si>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</si>
  <si>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</si>
  <si>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</si>
  <si>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</si>
  <si>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</si>
  <si>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</si>
  <si>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</si>
  <si>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</si>
  <si>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</si>
  <si>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</si>
  <si>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</si>
  <si>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</si>
  <si>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</si>
  <si>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</si>
  <si>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</si>
  <si>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</si>
  <si>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</si>
  <si>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</si>
  <si>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</si>
  <si>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</si>
  <si>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</si>
  <si>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</si>
  <si>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</si>
  <si>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</si>
  <si>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</si>
  <si>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</si>
  <si>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</si>
  <si>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</si>
  <si>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</si>
  <si>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</si>
  <si>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</si>
  <si>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</si>
  <si>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</si>
  <si>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</si>
  <si>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</si>
  <si>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</si>
  <si>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</si>
  <si>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</si>
  <si>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</si>
  <si>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</si>
  <si>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</si>
  <si>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</si>
  <si>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</si>
  <si>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</si>
  <si>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</si>
  <si>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</si>
  <si>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</si>
  <si>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</si>
  <si>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</si>
  <si>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</si>
  <si>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</si>
  <si>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</si>
  <si>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</si>
  <si>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</si>
  <si>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</si>
  <si>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</si>
  <si>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</si>
  <si>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</si>
  <si>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</si>
  <si>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</si>
  <si>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</si>
  <si>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</si>
  <si>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</si>
  <si>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</si>
  <si>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</si>
  <si>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</si>
  <si>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</si>
  <si>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</si>
  <si>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</si>
  <si>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</si>
  <si>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</si>
  <si>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</si>
  <si>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</si>
  <si>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</si>
  <si>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</si>
  <si>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</si>
  <si>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</si>
  <si>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</si>
  <si>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</si>
  <si>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</si>
  <si>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</si>
  <si>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</si>
  <si>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</si>
  <si>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</si>
  <si>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</si>
  <si>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</si>
  <si>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</si>
  <si>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</si>
  <si>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</si>
  <si>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</si>
  <si>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</si>
  <si>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</si>
  <si>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</si>
  <si>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</si>
  <si>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</si>
  <si>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</si>
  <si>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</si>
  <si>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</si>
  <si>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</si>
  <si>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</si>
  <si>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</si>
  <si>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</si>
  <si>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</si>
  <si>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</si>
  <si>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</si>
  <si>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</si>
  <si>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</si>
  <si>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</si>
  <si>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</si>
  <si>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</si>
  <si>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</si>
  <si>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</si>
  <si>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</si>
  <si>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</si>
  <si>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</si>
  <si>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</si>
  <si>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</si>
  <si>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</si>
  <si>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</si>
  <si>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</si>
  <si>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</si>
  <si>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</si>
  <si>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</si>
  <si>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</si>
  <si>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</si>
  <si>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</si>
  <si>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</si>
  <si>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</si>
  <si>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</si>
  <si>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</si>
  <si>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</si>
  <si>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</si>
  <si>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</si>
  <si>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</si>
  <si>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</si>
  <si>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</si>
  <si>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</si>
  <si>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</si>
  <si>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</si>
  <si>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</si>
  <si>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</si>
  <si>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</si>
  <si>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</si>
  <si>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</si>
  <si>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</si>
  <si>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</si>
  <si>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</si>
  <si>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</si>
  <si>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</si>
  <si>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</si>
  <si>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</si>
  <si>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</si>
  <si>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</si>
  <si>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</si>
  <si>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</si>
  <si>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</si>
  <si>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</si>
  <si>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</si>
  <si>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</si>
  <si>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</si>
  <si>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</si>
  <si>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</si>
  <si>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</si>
  <si>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</si>
  <si>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</si>
  <si>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</si>
  <si>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</si>
  <si>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</si>
  <si>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</si>
  <si>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</si>
  <si>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</si>
  <si>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</si>
  <si>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</si>
  <si>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</si>
  <si>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</si>
  <si>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</si>
  <si>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</si>
  <si>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</si>
  <si>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</si>
  <si>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</si>
  <si>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</si>
  <si>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</si>
  <si>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</si>
  <si>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</si>
  <si>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</si>
  <si>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</si>
  <si>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</si>
  <si>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</si>
  <si>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</si>
  <si>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</si>
  <si>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</si>
  <si>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</si>
  <si>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</si>
  <si>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</si>
  <si>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</si>
  <si>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</si>
  <si>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</si>
  <si>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</si>
  <si>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</si>
  <si>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</si>
  <si>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</si>
  <si>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</si>
  <si>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</si>
  <si>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</si>
  <si>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</si>
  <si>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</si>
  <si>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</si>
  <si>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</si>
  <si>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</si>
  <si>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</si>
  <si>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</si>
  <si>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</si>
  <si>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</si>
  <si>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</si>
  <si>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</si>
  <si>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</si>
  <si>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</si>
  <si>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</si>
  <si>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</si>
  <si>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</si>
  <si>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</si>
  <si>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</si>
  <si>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</si>
  <si>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</si>
  <si>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</si>
  <si>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</si>
  <si>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</si>
  <si>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</si>
  <si>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</si>
  <si>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</si>
  <si>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</si>
  <si>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</si>
  <si>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</si>
  <si>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</si>
  <si>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</si>
  <si>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</si>
  <si>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</si>
  <si>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</si>
  <si>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</si>
  <si>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</si>
  <si>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</si>
  <si>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</si>
  <si>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</si>
  <si>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</si>
  <si>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</si>
  <si>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</si>
  <si>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</si>
  <si>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</si>
  <si>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</si>
  <si>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</si>
  <si>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</si>
  <si>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</si>
  <si>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</si>
  <si>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</si>
  <si>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</si>
  <si>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</si>
  <si>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</si>
  <si>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</si>
  <si>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</si>
  <si>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</si>
  <si>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</si>
  <si>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</si>
  <si>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</si>
  <si>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</si>
  <si>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</si>
  <si>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</si>
  <si>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</si>
  <si>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</si>
  <si>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</si>
  <si>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</si>
  <si>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</si>
  <si>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</si>
  <si>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</si>
  <si>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</si>
  <si>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</si>
  <si>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</si>
  <si>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</si>
  <si>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</si>
  <si>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</si>
  <si>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</si>
  <si>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</si>
  <si>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</si>
  <si>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</si>
  <si>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</si>
  <si>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</si>
  <si>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</si>
  <si>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</si>
  <si>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</si>
  <si>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</si>
  <si>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</si>
  <si>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</si>
  <si>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</si>
  <si>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</si>
  <si>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</si>
  <si>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</si>
  <si>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</si>
  <si>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</si>
  <si>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</si>
  <si>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</si>
  <si>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</si>
  <si>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</si>
  <si>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</si>
  <si>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</si>
  <si>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</si>
  <si>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</si>
  <si>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</si>
  <si>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</si>
  <si>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</si>
  <si>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</si>
  <si>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</si>
  <si>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</si>
  <si>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</si>
  <si>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</si>
  <si>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</si>
  <si>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</si>
  <si>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</si>
  <si>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</si>
  <si>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</si>
  <si>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</si>
  <si>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</si>
  <si>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</si>
  <si>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</si>
  <si>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</si>
  <si>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</si>
  <si>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</si>
  <si>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</si>
  <si>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</si>
  <si>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</si>
  <si>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</si>
  <si>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</si>
  <si>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</si>
  <si>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</si>
  <si>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</si>
  <si>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</si>
  <si>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</si>
  <si>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</si>
  <si>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</si>
  <si>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</si>
  <si>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</si>
  <si>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</si>
  <si>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</si>
  <si>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</si>
  <si>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</si>
  <si>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</si>
  <si>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</si>
  <si>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</si>
  <si>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</si>
  <si>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</si>
  <si>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</si>
  <si>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</si>
  <si>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</si>
  <si>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</si>
  <si>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</si>
  <si>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</si>
  <si>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</si>
  <si>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</si>
  <si>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</si>
  <si>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</si>
  <si>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</si>
  <si>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</si>
  <si>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</si>
  <si>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</si>
  <si>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</si>
  <si>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</si>
  <si>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</si>
  <si>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</si>
  <si>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</si>
  <si>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</si>
  <si>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</si>
  <si>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</si>
  <si>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</si>
  <si>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</si>
  <si>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</si>
  <si>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</si>
  <si>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</si>
  <si>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</si>
  <si>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</si>
  <si>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</si>
  <si>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</si>
  <si>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</si>
  <si>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</si>
  <si>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</si>
  <si>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</si>
  <si>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</si>
  <si>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</si>
  <si>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</si>
  <si>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</si>
  <si>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</si>
  <si>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</si>
  <si>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</si>
  <si>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</si>
  <si>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</si>
  <si>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</si>
  <si>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</si>
  <si>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</si>
  <si>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</si>
  <si>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</si>
  <si>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</si>
  <si>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</si>
  <si>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</si>
  <si>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</si>
  <si>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</si>
  <si>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</si>
  <si>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</si>
  <si>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</si>
  <si>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</si>
  <si>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</si>
  <si>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</si>
  <si>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</si>
  <si>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</si>
  <si>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</si>
  <si>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</si>
  <si>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</si>
  <si>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</si>
  <si>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</si>
  <si>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</si>
  <si>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</si>
  <si>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</si>
  <si>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</si>
  <si>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</si>
  <si>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</si>
  <si>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</si>
  <si>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</si>
  <si>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</si>
  <si>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</si>
  <si>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</si>
  <si>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</si>
  <si>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</si>
  <si>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</si>
  <si>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</si>
  <si>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</si>
  <si>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</si>
  <si>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</si>
  <si>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</si>
  <si>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</si>
  <si>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</si>
  <si>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</si>
  <si>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</si>
  <si>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</si>
  <si>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</si>
  <si>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</si>
  <si>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</si>
  <si>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</si>
  <si>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</si>
  <si>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</si>
  <si>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</si>
  <si>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</si>
  <si>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</si>
  <si>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</si>
  <si>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</si>
  <si>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</si>
  <si>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</si>
  <si>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</si>
  <si>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</si>
  <si>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</si>
  <si>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</si>
  <si>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</si>
  <si>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</si>
  <si>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</si>
  <si>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</si>
  <si>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</si>
  <si>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</si>
  <si>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</si>
  <si>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</si>
  <si>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</si>
  <si>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</si>
  <si>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</si>
  <si>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</si>
  <si>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</si>
  <si>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</si>
  <si>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</si>
  <si>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</si>
  <si>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</si>
  <si>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</si>
  <si>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</si>
  <si>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</si>
  <si>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</si>
  <si>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</si>
  <si>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</si>
  <si>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</si>
  <si>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</si>
  <si>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</si>
  <si>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</si>
  <si>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</si>
  <si>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</si>
  <si>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</si>
  <si>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</si>
  <si>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</si>
  <si>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</si>
  <si>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</si>
  <si>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</si>
  <si>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</si>
  <si>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</si>
  <si>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</si>
  <si>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</si>
  <si>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</si>
  <si>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</si>
  <si>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</si>
  <si>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</si>
  <si>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</si>
  <si>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</si>
  <si>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</si>
  <si>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</si>
  <si>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</si>
  <si>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</si>
  <si>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</si>
  <si>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</si>
  <si>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</si>
  <si>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</si>
  <si>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</si>
  <si>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</si>
  <si>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</si>
  <si>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</si>
  <si>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</si>
  <si>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</si>
  <si>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</si>
  <si>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</si>
  <si>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</si>
  <si>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</si>
  <si>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</si>
  <si>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</si>
  <si>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</si>
  <si>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</si>
  <si>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</si>
  <si>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</si>
  <si>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</si>
  <si>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</si>
  <si>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</si>
  <si>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</si>
  <si>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</si>
  <si>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</si>
  <si>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</si>
  <si>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</si>
  <si>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</si>
  <si>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</si>
  <si>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</si>
  <si>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</si>
  <si>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</si>
  <si>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</si>
  <si>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</si>
  <si>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</si>
  <si>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</si>
  <si>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</si>
  <si>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</si>
  <si>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</si>
  <si>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</si>
  <si>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</si>
  <si>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</si>
  <si>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</si>
  <si>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</si>
  <si>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</si>
  <si>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</si>
  <si>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</si>
  <si>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</si>
  <si>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</si>
  <si>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</si>
  <si>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</si>
  <si>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</si>
  <si>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</si>
  <si>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</si>
  <si>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</si>
  <si>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</si>
  <si>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</si>
  <si>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</si>
  <si>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</si>
  <si>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</si>
  <si>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</si>
  <si>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</si>
  <si>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</si>
  <si>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</si>
  <si>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</si>
  <si>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</si>
  <si>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</si>
  <si>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</si>
  <si>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</si>
  <si>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</si>
  <si>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</si>
  <si>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</si>
  <si>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</si>
  <si>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</si>
  <si>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</si>
  <si>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</si>
  <si>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</si>
  <si>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</si>
  <si>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</si>
  <si>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</si>
  <si>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</si>
  <si>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</si>
  <si>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</si>
  <si>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</si>
  <si>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</si>
  <si>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</si>
  <si>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</si>
  <si>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</si>
  <si>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</si>
  <si>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</si>
  <si>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</si>
  <si>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</si>
  <si>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</si>
  <si>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</si>
  <si>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</si>
  <si>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</si>
  <si>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</si>
  <si>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</si>
  <si>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</si>
  <si>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</si>
  <si>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</si>
  <si>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</si>
  <si>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</si>
  <si>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</si>
  <si>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</si>
  <si>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</si>
  <si>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</si>
  <si>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</si>
  <si>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</si>
  <si>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</si>
  <si>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</si>
  <si>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</si>
  <si>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</si>
  <si>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</si>
  <si>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</si>
  <si>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</si>
  <si>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</si>
  <si>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</si>
  <si>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</si>
  <si>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</si>
  <si>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</si>
  <si>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</si>
  <si>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</si>
  <si>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</si>
  <si>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</si>
  <si>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</si>
  <si>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</si>
  <si>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</si>
  <si>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</si>
  <si>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</si>
  <si>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</si>
  <si>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</si>
  <si>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</si>
  <si>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</si>
  <si>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</si>
  <si>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</si>
  <si>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</si>
  <si>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</si>
  <si>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</si>
  <si>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</si>
  <si>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</si>
  <si>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</si>
  <si>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</si>
  <si>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</si>
  <si>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</si>
  <si>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</si>
  <si>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</si>
  <si>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</si>
  <si>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</si>
  <si>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</si>
  <si>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</si>
  <si>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</si>
  <si>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</si>
  <si>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</si>
  <si>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</si>
  <si>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</si>
  <si>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</si>
  <si>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</si>
  <si>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</si>
  <si>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</si>
  <si>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</si>
  <si>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</si>
  <si>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</si>
  <si>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</si>
  <si>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</si>
  <si>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</si>
  <si>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</si>
  <si>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</si>
  <si>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</si>
  <si>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</si>
  <si>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</si>
  <si>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</si>
  <si>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</si>
  <si>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</si>
  <si>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</si>
  <si>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</si>
  <si>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</si>
  <si>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</si>
  <si>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</si>
  <si>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</si>
  <si>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</si>
  <si>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</si>
  <si>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</si>
  <si>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</si>
  <si>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</si>
  <si>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</si>
  <si>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</si>
  <si>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</si>
  <si>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</si>
  <si>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</si>
  <si>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</si>
  <si>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</si>
  <si>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</si>
  <si>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</si>
  <si>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</si>
  <si>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</si>
  <si>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</si>
  <si>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</si>
  <si>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</si>
  <si>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</si>
  <si>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</si>
  <si>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</si>
  <si>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</si>
  <si>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</si>
  <si>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</si>
  <si>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</si>
  <si>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</si>
  <si>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</si>
  <si>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</si>
  <si>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</si>
  <si>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</si>
  <si>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</si>
  <si>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</si>
  <si>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</si>
  <si>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</si>
  <si>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</si>
  <si>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</si>
  <si>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</si>
  <si>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</si>
  <si>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</si>
  <si>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</si>
  <si>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</si>
  <si>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</si>
  <si>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</si>
  <si>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</si>
  <si>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</si>
  <si>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</si>
  <si>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</si>
  <si>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</si>
  <si>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</si>
  <si>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</si>
  <si>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</si>
  <si>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</si>
  <si>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</si>
  <si>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</si>
  <si>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</si>
  <si>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</si>
  <si>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</si>
  <si>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</si>
  <si>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</si>
  <si>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</si>
  <si>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</si>
  <si>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</si>
  <si>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</si>
  <si>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</si>
  <si>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</si>
  <si>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</si>
  <si>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</si>
  <si>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</si>
  <si>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</si>
  <si>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</si>
  <si>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</si>
  <si>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</si>
  <si>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</si>
  <si>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</si>
  <si>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</si>
  <si>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</si>
  <si>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</si>
  <si>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</si>
  <si>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</si>
  <si>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</si>
  <si>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</si>
  <si>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</si>
  <si>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</si>
  <si>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</si>
  <si>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</si>
  <si>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</si>
  <si>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</si>
  <si>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</si>
  <si>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</si>
  <si>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</si>
  <si>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</si>
  <si>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</si>
  <si>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</si>
  <si>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</si>
  <si>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</si>
  <si>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</si>
  <si>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</si>
  <si>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</si>
  <si>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</si>
  <si>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</si>
  <si>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</si>
  <si>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</si>
  <si>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</si>
  <si>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</si>
  <si>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</si>
  <si>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</si>
  <si>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</si>
  <si>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</si>
  <si>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</si>
  <si>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</si>
  <si>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</si>
  <si>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</si>
  <si>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</si>
  <si>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</si>
  <si>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</si>
  <si>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</si>
  <si>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</si>
  <si>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</si>
  <si>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</si>
  <si>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</si>
  <si>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</si>
  <si>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</si>
  <si>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</si>
  <si>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</si>
  <si>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</si>
  <si>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</si>
  <si>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</si>
  <si>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</si>
  <si>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</si>
  <si>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</si>
  <si>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</si>
  <si>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</si>
  <si>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</si>
  <si>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</si>
  <si>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</si>
  <si>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</si>
  <si>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</si>
  <si>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</si>
  <si>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</si>
  <si>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</si>
  <si>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</si>
  <si>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</si>
  <si>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</si>
  <si>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</si>
  <si>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</si>
  <si>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</si>
  <si>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</si>
  <si>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</si>
  <si>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</si>
  <si>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</si>
  <si>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</si>
  <si>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</si>
  <si>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</si>
  <si>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</si>
  <si>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</si>
  <si>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</si>
  <si>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</si>
  <si>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</si>
  <si>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</si>
  <si>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</si>
  <si>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</si>
  <si>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</si>
  <si>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</si>
  <si>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</si>
  <si>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</si>
  <si>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</si>
  <si>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</si>
  <si>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</si>
  <si>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</si>
  <si>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</si>
  <si>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</si>
  <si>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</si>
  <si>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</si>
  <si>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</si>
  <si>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</si>
  <si>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</si>
  <si>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</si>
  <si>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</si>
  <si>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</si>
  <si>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</si>
  <si>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</si>
  <si>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</si>
  <si>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</si>
  <si>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</si>
  <si>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</si>
  <si>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</si>
  <si>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</si>
  <si>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</si>
  <si>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</si>
  <si>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</si>
  <si>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</si>
  <si>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</si>
  <si>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</si>
  <si>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</si>
  <si>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</si>
  <si>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</si>
  <si>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</si>
  <si>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</si>
  <si>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</si>
  <si>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</si>
  <si>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</si>
  <si>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</si>
  <si>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</si>
  <si>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</si>
  <si>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</si>
  <si>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</si>
  <si>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</si>
  <si>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</si>
  <si>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</si>
  <si>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</si>
  <si>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</si>
  <si>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</si>
  <si>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</si>
  <si>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</si>
  <si>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</si>
  <si>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</si>
  <si>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</si>
  <si>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</si>
  <si>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</si>
  <si>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</si>
  <si>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</si>
  <si>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</si>
  <si>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</si>
  <si>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</si>
  <si>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</si>
  <si>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</si>
  <si>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</si>
  <si>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</si>
  <si>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</si>
  <si>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</si>
  <si>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</si>
  <si>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</si>
  <si>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</si>
  <si>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</si>
  <si>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</si>
  <si>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</si>
  <si>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</si>
  <si>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</si>
  <si>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</si>
  <si>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</si>
  <si>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</si>
  <si>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</si>
  <si>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</si>
  <si>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</si>
  <si>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</si>
  <si>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</si>
  <si>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</si>
  <si>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</si>
  <si>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</si>
  <si>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</si>
  <si>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</si>
  <si>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</si>
  <si>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</si>
  <si>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</si>
  <si>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</si>
  <si>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</si>
  <si>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</si>
  <si>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</si>
  <si>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</si>
  <si>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</si>
  <si>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</si>
  <si>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</si>
  <si>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</si>
  <si>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</si>
  <si>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</si>
  <si>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</si>
  <si>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</si>
  <si>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</si>
  <si>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</si>
  <si>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</si>
  <si>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</si>
  <si>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</si>
  <si>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</si>
  <si>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</si>
  <si>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</si>
  <si>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</si>
  <si>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</si>
  <si>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</si>
  <si>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</si>
  <si>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</si>
  <si>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</si>
  <si>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</si>
  <si>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</si>
  <si>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</si>
  <si>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</si>
  <si>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</si>
  <si>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</si>
  <si>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</si>
  <si>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</si>
  <si>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</si>
  <si>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</si>
  <si>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</si>
  <si>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</si>
  <si>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</si>
  <si>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</si>
  <si>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</si>
  <si>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</si>
  <si>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</si>
  <si>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</si>
  <si>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</si>
  <si>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</si>
  <si>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</si>
  <si>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</si>
  <si>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</si>
  <si>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</si>
  <si>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</si>
  <si>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</si>
  <si>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</si>
  <si>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</si>
  <si>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</si>
  <si>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</si>
  <si>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</si>
  <si>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</si>
  <si>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</si>
  <si>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</si>
  <si>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</si>
  <si>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</si>
  <si>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</si>
  <si>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</si>
  <si>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</si>
  <si>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</si>
  <si>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</si>
  <si>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</si>
  <si>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</si>
  <si>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</si>
  <si>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</si>
  <si>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</si>
  <si>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</si>
  <si>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</si>
  <si>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</si>
  <si>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</si>
  <si>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</si>
  <si>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</si>
  <si>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</si>
  <si>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</si>
  <si>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</si>
  <si>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</si>
  <si>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</si>
  <si>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</si>
  <si>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</si>
  <si>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</si>
  <si>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</si>
  <si>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</si>
  <si>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</si>
  <si>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</si>
  <si>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</si>
  <si>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</si>
  <si>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</si>
  <si>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</si>
  <si>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</si>
  <si>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</si>
  <si>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</si>
  <si>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</si>
  <si>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</si>
  <si>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</si>
  <si>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</si>
  <si>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</si>
  <si>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</si>
  <si>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</si>
  <si>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</si>
  <si>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</si>
  <si>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</si>
  <si>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</si>
  <si>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</si>
  <si>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</si>
  <si>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</si>
  <si>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</si>
  <si>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</si>
  <si>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</si>
  <si>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</si>
  <si>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</si>
  <si>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</si>
  <si>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</si>
  <si>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</si>
  <si>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</si>
  <si>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</si>
  <si>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</si>
  <si>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</si>
  <si>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</si>
  <si>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</si>
  <si>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</si>
  <si>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</si>
  <si>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</si>
  <si>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</si>
  <si>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</si>
  <si>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</si>
  <si>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</si>
  <si>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</si>
  <si>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</si>
  <si>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</si>
  <si>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</si>
  <si>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</si>
  <si>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</si>
  <si>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</si>
  <si>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</si>
  <si>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</si>
  <si>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</si>
  <si>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</si>
  <si>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</si>
  <si>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</si>
  <si>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</si>
  <si>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</si>
  <si>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</si>
  <si>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</si>
  <si>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</si>
  <si>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</si>
  <si>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</si>
  <si>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</si>
  <si>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</si>
  <si>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</si>
  <si>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</si>
  <si>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</si>
  <si>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</si>
  <si>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</si>
  <si>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</si>
  <si>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</si>
  <si>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</si>
  <si>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</si>
  <si>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</si>
  <si>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</si>
  <si>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</si>
  <si>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</si>
  <si>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</si>
  <si>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</si>
  <si>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</si>
  <si>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</si>
  <si>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</si>
  <si>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</si>
  <si>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</si>
  <si>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</si>
  <si>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</si>
  <si>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</si>
  <si>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</si>
  <si>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</si>
  <si>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</si>
  <si>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</si>
  <si>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</si>
  <si>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</si>
  <si>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</si>
  <si>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</si>
  <si>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</si>
  <si>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</si>
  <si>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</si>
  <si>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</si>
  <si>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</si>
  <si>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</si>
  <si>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</si>
  <si>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</si>
  <si>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</si>
  <si>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</si>
  <si>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</si>
  <si>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</si>
  <si>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</si>
  <si>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</si>
  <si>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</si>
  <si>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</si>
  <si>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</si>
  <si>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</si>
  <si>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</si>
  <si>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</si>
  <si>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</si>
  <si>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</si>
  <si>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</si>
  <si>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</si>
  <si>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</si>
  <si>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</si>
  <si>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</si>
  <si>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</si>
  <si>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</si>
  <si>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</si>
  <si>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</si>
  <si>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</si>
  <si>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</si>
  <si>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</si>
  <si>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</si>
  <si>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</si>
  <si>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</si>
  <si>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</si>
  <si>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</si>
  <si>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</si>
  <si>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</si>
  <si>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</si>
  <si>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</si>
  <si>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</si>
  <si>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</si>
  <si>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</si>
  <si>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</si>
  <si>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</si>
  <si>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</si>
  <si>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</si>
  <si>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</si>
  <si>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</si>
  <si>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</si>
  <si>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</si>
  <si>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</si>
  <si>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</si>
  <si>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</si>
  <si>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</si>
  <si>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</si>
  <si>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</si>
  <si>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</si>
  <si>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</si>
  <si>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</si>
  <si>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</si>
  <si>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</si>
  <si>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</si>
  <si>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</si>
  <si>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</si>
  <si>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</si>
  <si>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</si>
  <si>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</si>
  <si>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</si>
  <si>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</si>
  <si>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</si>
  <si>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</si>
  <si>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</si>
  <si>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</si>
  <si>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</si>
  <si>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</si>
  <si>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</si>
  <si>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</si>
  <si>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</si>
  <si>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</si>
  <si>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</si>
  <si>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</si>
  <si>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</si>
  <si>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</si>
  <si>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</si>
  <si>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</si>
  <si>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</si>
  <si>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</si>
  <si>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</si>
  <si>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</si>
  <si>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</si>
  <si>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</si>
  <si>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</si>
  <si>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</si>
  <si>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</si>
  <si>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</si>
  <si>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</si>
  <si>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</si>
  <si>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</si>
  <si>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</si>
  <si>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</si>
  <si>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</si>
  <si>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</si>
  <si>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</si>
  <si>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</si>
  <si>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</si>
  <si>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</si>
  <si>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</si>
  <si>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</si>
  <si>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</si>
  <si>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</si>
  <si>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</si>
  <si>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</si>
  <si>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</si>
  <si>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</si>
  <si>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</si>
  <si>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</si>
  <si>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</si>
  <si>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</si>
  <si>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</si>
  <si>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</si>
  <si>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</si>
  <si>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</si>
  <si>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</si>
  <si>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</si>
  <si>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</si>
  <si>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</si>
  <si>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</si>
  <si>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</si>
  <si>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</si>
  <si>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</si>
  <si>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</si>
  <si>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</si>
  <si>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</si>
  <si>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</si>
  <si>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</si>
  <si>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</si>
  <si>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</si>
  <si>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</si>
  <si>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</si>
  <si>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</si>
  <si>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</si>
  <si>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</si>
  <si>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</si>
  <si>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</si>
  <si>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</si>
  <si>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</si>
  <si>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</si>
  <si>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</si>
  <si>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</si>
  <si>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</si>
  <si>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</si>
  <si>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</si>
  <si>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</si>
  <si>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</si>
  <si>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</si>
  <si>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</si>
  <si>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</si>
  <si>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</si>
  <si>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</si>
  <si>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</si>
  <si>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</si>
  <si>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</si>
  <si>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</si>
  <si>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</si>
  <si>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</si>
  <si>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</si>
  <si>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</si>
  <si>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</si>
  <si>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</si>
  <si>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</si>
  <si>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</si>
  <si>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</si>
  <si>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</si>
  <si>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</si>
  <si>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</si>
  <si>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</si>
  <si>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</si>
  <si>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</si>
  <si>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</si>
  <si>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</si>
  <si>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</si>
  <si>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</si>
  <si>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</si>
  <si>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</si>
  <si>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</si>
  <si>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</si>
  <si>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</si>
  <si>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</si>
  <si>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</si>
  <si>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</si>
  <si>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</si>
  <si>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</si>
  <si>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</si>
  <si>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</si>
  <si>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</si>
  <si>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</si>
  <si>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</si>
  <si>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</si>
  <si>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</si>
  <si>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</si>
  <si>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</si>
  <si>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</si>
  <si>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</si>
  <si>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</si>
  <si>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</si>
  <si>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</si>
  <si>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</si>
  <si>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</si>
  <si>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</si>
  <si>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</si>
  <si>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</si>
  <si>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</si>
  <si>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</si>
  <si>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</si>
  <si>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</si>
  <si>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</si>
  <si>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</si>
  <si>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</si>
  <si>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</si>
  <si>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</si>
  <si>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</si>
  <si>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</si>
  <si>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</si>
  <si>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</si>
  <si>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</si>
  <si>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</si>
  <si>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</si>
  <si>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</si>
  <si>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</si>
  <si>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</si>
  <si>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</si>
  <si>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</si>
  <si>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</si>
  <si>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</si>
  <si>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</si>
  <si>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</si>
  <si>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</si>
  <si>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</si>
  <si>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</si>
  <si>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</si>
  <si>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</si>
  <si>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</si>
  <si>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</si>
  <si>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</si>
  <si>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</si>
  <si>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</si>
  <si>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</si>
  <si>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</si>
  <si>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</si>
  <si>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</si>
  <si>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</si>
  <si>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</si>
  <si>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</si>
  <si>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</si>
  <si>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</si>
  <si>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</si>
  <si>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</si>
  <si>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</si>
  <si>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</si>
  <si>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</si>
  <si>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</si>
  <si>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</si>
  <si>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</si>
  <si>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</si>
  <si>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</si>
  <si>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</si>
  <si>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</si>
  <si>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</si>
  <si>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</si>
  <si>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</si>
  <si>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</si>
  <si>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</si>
  <si>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</si>
  <si>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</si>
  <si>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</si>
  <si>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</si>
  <si>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</si>
  <si>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</si>
  <si>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</si>
  <si>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</si>
  <si>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</si>
  <si>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</si>
  <si>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</si>
  <si>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</si>
  <si>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</si>
  <si>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</si>
  <si>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</si>
  <si>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</si>
  <si>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</si>
  <si>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</si>
  <si>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</si>
  <si>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</si>
  <si>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</si>
  <si>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</si>
  <si>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</si>
  <si>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</si>
  <si>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</si>
  <si>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</si>
  <si>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</si>
  <si>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</si>
  <si>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</si>
  <si>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</si>
  <si>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</si>
  <si>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</si>
  <si>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</si>
  <si>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</si>
  <si>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</si>
  <si>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</si>
  <si>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</si>
  <si>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</si>
  <si>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</si>
  <si>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</si>
  <si>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</si>
  <si>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</si>
  <si>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</si>
  <si>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</si>
  <si>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</si>
  <si>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</si>
  <si>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</si>
  <si>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</si>
  <si>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</si>
  <si>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</si>
  <si>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</si>
  <si>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</si>
  <si>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</si>
  <si>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</si>
  <si>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</si>
  <si>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</si>
  <si>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</si>
  <si>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</si>
  <si>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</si>
  <si>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</si>
  <si>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</si>
  <si>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</si>
  <si>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</si>
  <si>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</si>
  <si>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</si>
  <si>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</si>
  <si>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</si>
  <si>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</si>
  <si>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</si>
  <si>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</si>
  <si>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</si>
  <si>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</si>
  <si>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</si>
  <si>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</si>
  <si>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</si>
  <si>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</si>
  <si>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</si>
  <si>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</si>
  <si>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</si>
  <si>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</si>
  <si>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</si>
  <si>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</si>
  <si>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</si>
  <si>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</si>
  <si>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</si>
  <si>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</si>
  <si>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</si>
  <si>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</si>
  <si>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</si>
  <si>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</si>
  <si>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</si>
  <si>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</si>
  <si>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</si>
  <si>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</si>
  <si>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</si>
  <si>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</si>
  <si>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</si>
  <si>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</si>
  <si>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</si>
  <si>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</si>
  <si>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</si>
  <si>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</si>
  <si>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</si>
  <si>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</si>
  <si>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</si>
  <si>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</si>
  <si>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</si>
  <si>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</si>
  <si>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</si>
  <si>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</si>
  <si>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</si>
  <si>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</si>
  <si>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</si>
  <si>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</si>
  <si>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</si>
  <si>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</si>
  <si>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</si>
  <si>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</si>
  <si>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</si>
  <si>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</si>
  <si>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</si>
  <si>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</si>
  <si>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</si>
  <si>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</si>
  <si>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</si>
  <si>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</si>
  <si>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</si>
  <si>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</si>
  <si>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</si>
  <si>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</si>
  <si>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</si>
  <si>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</si>
  <si>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</si>
  <si>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</si>
  <si>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</si>
  <si>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</si>
  <si>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</si>
  <si>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</si>
  <si>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</si>
  <si>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</si>
  <si>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</si>
  <si>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</si>
  <si>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</si>
  <si>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</si>
  <si>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</si>
  <si>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</si>
  <si>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</si>
  <si>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</si>
  <si>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</si>
  <si>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</si>
  <si>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</si>
  <si>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</si>
  <si>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</si>
  <si>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</si>
  <si>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</si>
  <si>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</si>
  <si>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</si>
  <si>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</si>
  <si>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</si>
  <si>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</si>
  <si>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</si>
  <si>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</si>
  <si>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</si>
  <si>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</si>
  <si>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</si>
  <si>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</si>
  <si>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</si>
  <si>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</si>
  <si>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</si>
  <si>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</si>
  <si>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</si>
  <si>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</si>
  <si>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</si>
  <si>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</si>
  <si>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</si>
  <si>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</si>
  <si>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</si>
  <si>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</si>
  <si>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</si>
  <si>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</si>
  <si>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</si>
  <si>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</si>
  <si>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</si>
  <si>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</si>
  <si>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</si>
  <si>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</si>
  <si>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</si>
  <si>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</si>
  <si>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</si>
  <si>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</si>
  <si>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</si>
  <si>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</si>
  <si>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</si>
  <si>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</si>
  <si>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</si>
  <si>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</si>
  <si>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</si>
  <si>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</si>
  <si>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</si>
  <si>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</si>
  <si>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</si>
  <si>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</si>
  <si>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</si>
  <si>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</si>
  <si>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</si>
  <si>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</si>
  <si>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</si>
  <si>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</si>
  <si>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</si>
  <si>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</si>
  <si>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</si>
  <si>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</si>
  <si>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</si>
  <si>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</si>
  <si>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</si>
  <si>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</si>
  <si>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</si>
  <si>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</si>
  <si>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</si>
  <si>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</si>
  <si>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</si>
  <si>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</si>
  <si>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</si>
  <si>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</si>
  <si>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</si>
  <si>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</si>
  <si>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</si>
  <si>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</si>
  <si>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</si>
  <si>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</si>
  <si>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</si>
  <si>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</si>
  <si>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</si>
  <si>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</si>
  <si>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</si>
  <si>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</si>
  <si>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</si>
  <si>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</si>
  <si>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</si>
  <si>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</si>
  <si>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</si>
  <si>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</si>
  <si>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</si>
  <si>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</si>
  <si>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</si>
  <si>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</si>
  <si>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</si>
  <si>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</si>
  <si>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</si>
  <si>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</si>
  <si>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</si>
  <si>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</si>
  <si>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</si>
  <si>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</si>
  <si>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</si>
  <si>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</si>
  <si>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</si>
  <si>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</si>
  <si>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</si>
  <si>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</si>
  <si>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</si>
  <si>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</si>
  <si>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</si>
  <si>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</si>
  <si>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</si>
  <si>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</si>
  <si>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</si>
  <si>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</si>
  <si>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</si>
  <si>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</si>
  <si>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</si>
  <si>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</si>
  <si>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</si>
  <si>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</si>
  <si>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</si>
  <si>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</si>
  <si>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</si>
  <si>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</si>
  <si>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</si>
  <si>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</si>
  <si>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</si>
  <si>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</si>
  <si>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</si>
  <si>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</si>
  <si>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</si>
  <si>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</si>
  <si>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</si>
  <si>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</si>
  <si>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</si>
  <si>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</si>
  <si>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</si>
  <si>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</si>
  <si>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</si>
  <si>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</si>
  <si>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</si>
  <si>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</si>
  <si>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</si>
  <si>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</si>
  <si>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</si>
  <si>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</si>
  <si>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</si>
  <si>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</si>
  <si>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</si>
  <si>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</si>
  <si>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</si>
  <si>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</si>
  <si>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</si>
  <si>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</si>
  <si>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</si>
  <si>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</si>
  <si>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</si>
  <si>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</si>
  <si>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</si>
  <si>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</si>
  <si>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</si>
  <si>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</si>
  <si>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</si>
  <si>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</si>
  <si>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</si>
  <si>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</si>
  <si>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</si>
  <si>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</si>
  <si>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</si>
  <si>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</si>
  <si>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</si>
  <si>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</si>
  <si>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</si>
  <si>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</si>
  <si>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</si>
  <si>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</si>
  <si>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</si>
  <si>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</si>
  <si>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</si>
  <si>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</si>
  <si>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</si>
  <si>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</si>
  <si>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</si>
  <si>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</si>
  <si>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</si>
  <si>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</si>
  <si>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</si>
  <si>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</si>
  <si>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</si>
  <si>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</si>
  <si>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</si>
  <si>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</si>
  <si>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</si>
  <si>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</si>
  <si>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</si>
  <si>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</si>
  <si>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</si>
  <si>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</si>
  <si>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</si>
  <si>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</si>
  <si>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</si>
  <si>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</si>
  <si>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</si>
  <si>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</si>
  <si>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</si>
  <si>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</si>
  <si>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</si>
  <si>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</si>
  <si>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</si>
  <si>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</si>
  <si>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</si>
  <si>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</si>
  <si>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</si>
  <si>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</si>
  <si>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</si>
  <si>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</si>
  <si>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</si>
  <si>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</si>
  <si>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</si>
  <si>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</si>
  <si>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</si>
  <si>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</si>
  <si>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</si>
  <si>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</si>
  <si>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</si>
  <si>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</si>
  <si>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</si>
  <si>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</si>
  <si>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</si>
  <si>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</si>
  <si>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</si>
  <si>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</si>
  <si>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</si>
  <si>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</si>
  <si>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</si>
  <si>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</si>
  <si>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</si>
  <si>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</si>
  <si>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</si>
  <si>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</si>
  <si>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</si>
  <si>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</si>
  <si>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</si>
  <si>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</si>
  <si>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</si>
  <si>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</si>
  <si>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</si>
  <si>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</si>
  <si>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</si>
  <si>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</si>
  <si>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</si>
  <si>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</si>
  <si>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</si>
  <si>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</si>
  <si>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</si>
  <si>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</si>
  <si>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</si>
  <si>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</si>
  <si>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</si>
  <si>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</si>
  <si>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</si>
  <si>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</si>
  <si>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</si>
  <si>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</si>
  <si>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</si>
  <si>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</si>
  <si>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</si>
  <si>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</si>
  <si>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</si>
  <si>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</si>
  <si>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</si>
  <si>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</si>
  <si>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</si>
  <si>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</si>
  <si>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</si>
  <si>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</si>
  <si>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</si>
  <si>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</si>
  <si>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</si>
  <si>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</si>
  <si>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</si>
  <si>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</si>
  <si>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</si>
  <si>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</si>
  <si>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</si>
  <si>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</si>
  <si>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</si>
  <si>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</si>
  <si>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</si>
  <si>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</si>
  <si>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</si>
  <si>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</si>
  <si>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</si>
  <si>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</si>
  <si>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</si>
  <si>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</si>
  <si>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</si>
  <si>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</si>
  <si>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</si>
  <si>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</si>
  <si>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</si>
  <si>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</si>
  <si>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</si>
  <si>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</si>
  <si>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</si>
  <si>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</si>
  <si>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</si>
  <si>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</si>
  <si>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</si>
  <si>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</si>
  <si>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</si>
  <si>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</si>
  <si>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</si>
  <si>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</si>
  <si>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</si>
  <si>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</si>
  <si>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</si>
  <si>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</si>
  <si>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</si>
  <si>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</si>
  <si>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</si>
  <si>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</si>
  <si>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</si>
  <si>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</si>
  <si>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</si>
  <si>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</si>
  <si>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</si>
  <si>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</si>
  <si>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</si>
  <si>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</si>
  <si>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</si>
  <si>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</si>
  <si>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</si>
  <si>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</si>
  <si>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</si>
  <si>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</si>
  <si>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</si>
  <si>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</si>
  <si>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</si>
  <si>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</si>
  <si>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</si>
  <si>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</si>
  <si>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</si>
  <si>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</si>
  <si>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</si>
  <si>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</si>
  <si>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</si>
  <si>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</si>
  <si>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</si>
  <si>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</si>
  <si>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</si>
  <si>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</si>
  <si>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</si>
  <si>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</si>
  <si>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</si>
  <si>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</si>
  <si>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</si>
  <si>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</si>
  <si>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</si>
  <si>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</si>
  <si>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</si>
  <si>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</si>
  <si>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</si>
  <si>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</si>
  <si>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</si>
  <si>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</si>
  <si>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</si>
  <si>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</si>
  <si>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</si>
  <si>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</si>
  <si>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</si>
  <si>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</si>
  <si>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</si>
  <si>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</si>
  <si>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</si>
  <si>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</si>
  <si>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</si>
  <si>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</si>
  <si>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</si>
  <si>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</si>
  <si>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</si>
  <si>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</si>
  <si>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</si>
  <si>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</si>
  <si>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</si>
  <si>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</si>
  <si>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</si>
  <si>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</si>
  <si>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</si>
  <si>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</si>
  <si>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</si>
  <si>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</si>
  <si>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</si>
  <si>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</si>
  <si>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</si>
  <si>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</si>
  <si>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</si>
  <si>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</si>
  <si>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</si>
  <si>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</si>
  <si>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</si>
  <si>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</si>
  <si>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</si>
  <si>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</si>
  <si>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</si>
  <si>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</si>
  <si>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</si>
  <si>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</si>
  <si>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</si>
  <si>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</si>
  <si>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</si>
  <si>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</si>
  <si>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</si>
  <si>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</si>
  <si>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</si>
  <si>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</si>
  <si>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</si>
  <si>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</si>
  <si>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</si>
  <si>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</si>
  <si>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</si>
  <si>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</si>
  <si>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</si>
  <si>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</si>
  <si>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</si>
  <si>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</si>
  <si>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</si>
  <si>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</si>
  <si>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</si>
  <si>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</si>
  <si>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</si>
  <si>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</si>
  <si>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</si>
  <si>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</si>
  <si>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</si>
  <si>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</si>
  <si>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</si>
  <si>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</si>
  <si>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</si>
  <si>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</si>
  <si>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</si>
  <si>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</si>
  <si>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</si>
  <si>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</si>
  <si>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</si>
  <si>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</si>
  <si>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</si>
  <si>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</si>
  <si>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</si>
  <si>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</si>
  <si>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</si>
  <si>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</si>
  <si>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</si>
  <si>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</si>
  <si>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</si>
  <si>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</si>
  <si>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</si>
  <si>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</si>
  <si>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</si>
  <si>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</si>
  <si>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</si>
  <si>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</si>
  <si>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</si>
  <si>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</si>
  <si>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</si>
  <si>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</si>
  <si>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</si>
  <si>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</si>
  <si>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</si>
  <si>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</si>
  <si>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</si>
  <si>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</si>
  <si>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</si>
  <si>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</si>
  <si>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</si>
  <si>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</si>
  <si>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</si>
  <si>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</si>
  <si>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</si>
  <si>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</si>
  <si>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</si>
  <si>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</si>
  <si>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</si>
  <si>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</si>
  <si>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</si>
  <si>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</si>
  <si>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</si>
  <si>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</si>
  <si>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</si>
  <si>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</si>
  <si>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</si>
  <si>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</si>
  <si>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</si>
  <si>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</si>
  <si>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</si>
  <si>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</si>
  <si>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</si>
  <si>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</si>
  <si>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</si>
  <si>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</si>
  <si>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</si>
  <si>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</si>
  <si>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</si>
  <si>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</si>
  <si>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</si>
  <si>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</si>
  <si>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</si>
  <si>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</si>
  <si>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</si>
  <si>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</si>
  <si>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</si>
  <si>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</si>
  <si>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</si>
  <si>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</si>
  <si>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</si>
  <si>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</si>
  <si>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</si>
  <si>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</si>
  <si>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</si>
  <si>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</si>
  <si>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</si>
  <si>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</si>
  <si>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</si>
  <si>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</si>
  <si>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</si>
  <si>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</si>
  <si>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</si>
  <si>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</si>
  <si>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</si>
  <si>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</si>
  <si>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</si>
  <si>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</si>
  <si>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</si>
  <si>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</si>
  <si>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</si>
  <si>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</si>
  <si>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</si>
  <si>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</si>
  <si>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</si>
  <si>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</si>
  <si>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</si>
  <si>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</si>
  <si>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</si>
  <si>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</si>
  <si>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</si>
  <si>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</si>
  <si>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</si>
  <si>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</si>
  <si>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</si>
  <si>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</si>
  <si>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</si>
  <si>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</si>
  <si>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</si>
  <si>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</si>
  <si>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</si>
  <si>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</si>
  <si>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</si>
  <si>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</si>
  <si>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</si>
  <si>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</si>
  <si>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</si>
  <si>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</si>
  <si>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</si>
  <si>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</si>
  <si>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</si>
  <si>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</si>
  <si>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</si>
  <si>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</si>
  <si>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</si>
  <si>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</si>
  <si>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</si>
  <si>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</si>
  <si>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</si>
  <si>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</si>
  <si>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</si>
  <si>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</si>
  <si>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</si>
  <si>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</si>
  <si>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</si>
  <si>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</si>
  <si>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</si>
  <si>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</si>
  <si>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</si>
  <si>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</si>
  <si>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</si>
  <si>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</si>
  <si>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</si>
  <si>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</si>
  <si>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</si>
  <si>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</si>
  <si>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</si>
  <si>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</si>
  <si>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</si>
  <si>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</si>
  <si>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</si>
  <si>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</si>
  <si>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</si>
  <si>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</si>
  <si>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</si>
  <si>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</si>
  <si>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</si>
  <si>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</si>
  <si>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</si>
  <si>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</si>
  <si>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</si>
  <si>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</si>
  <si>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</si>
  <si>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</si>
  <si>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</si>
  <si>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</si>
  <si>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</si>
  <si>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</si>
  <si>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</si>
  <si>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</si>
  <si>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</si>
  <si>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</si>
  <si>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</si>
  <si>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</si>
  <si>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</si>
  <si>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</si>
  <si>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</si>
  <si>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</si>
  <si>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</si>
  <si>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</si>
  <si>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</si>
  <si>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</si>
  <si>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</si>
  <si>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</si>
  <si>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</si>
  <si>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</si>
  <si>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</si>
  <si>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</si>
  <si>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</si>
  <si>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</si>
  <si>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</si>
  <si>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</si>
  <si>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</si>
  <si>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</si>
  <si>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</si>
  <si>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</si>
  <si>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</si>
  <si>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</si>
  <si>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</si>
  <si>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</si>
  <si>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</si>
  <si>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</si>
  <si>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</si>
  <si>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</si>
  <si>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</si>
  <si>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</si>
  <si>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</si>
  <si>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</si>
  <si>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</si>
  <si>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</si>
  <si>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</si>
  <si>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</si>
  <si>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</si>
  <si>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</si>
  <si>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</si>
  <si>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</si>
  <si>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</si>
  <si>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</si>
  <si>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</si>
  <si>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</si>
  <si>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</si>
  <si>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</si>
  <si>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</si>
  <si>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</si>
  <si>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</si>
  <si>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</si>
  <si>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</si>
  <si>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</si>
  <si>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</si>
  <si>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</si>
  <si>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</si>
  <si>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</si>
  <si>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</si>
  <si>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</si>
  <si>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</si>
  <si>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</si>
  <si>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</si>
  <si>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</si>
  <si>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</si>
  <si>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</si>
  <si>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</si>
  <si>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</si>
  <si>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</si>
  <si>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</si>
  <si>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</si>
  <si>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</si>
  <si>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</si>
  <si>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</si>
  <si>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</si>
  <si>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</si>
  <si>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</si>
  <si>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</si>
  <si>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</si>
  <si>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</si>
  <si>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</si>
  <si>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</si>
  <si>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</si>
  <si>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</si>
  <si>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</si>
  <si>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</si>
  <si>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</si>
  <si>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</si>
  <si>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</si>
  <si>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</si>
  <si>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</si>
  <si>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</si>
  <si>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</si>
  <si>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</si>
  <si>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</si>
  <si>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</si>
  <si>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</si>
  <si>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</si>
  <si>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</si>
  <si>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</si>
  <si>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</si>
  <si>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</si>
  <si>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</si>
  <si>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</si>
  <si>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</si>
  <si>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</si>
  <si>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</si>
  <si>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</si>
  <si>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</si>
  <si>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</si>
  <si>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</si>
  <si>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</si>
  <si>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</si>
  <si>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</si>
  <si>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</si>
  <si>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</si>
  <si>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</si>
  <si>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</si>
  <si>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</si>
  <si>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</si>
  <si>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</si>
  <si>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</si>
  <si>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</si>
  <si>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</si>
  <si>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</si>
  <si>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</si>
  <si>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</si>
  <si>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</si>
  <si>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</si>
  <si>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</si>
  <si>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</si>
  <si>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</si>
  <si>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</si>
  <si>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</si>
  <si>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</si>
  <si>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</si>
  <si>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</si>
  <si>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</si>
  <si>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</si>
  <si>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</si>
  <si>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</si>
  <si>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</si>
  <si>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</si>
  <si>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</si>
  <si>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</si>
  <si>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</si>
  <si>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</si>
  <si>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</si>
  <si>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</si>
  <si>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</si>
  <si>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</si>
  <si>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</si>
  <si>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</si>
  <si>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</si>
  <si>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</si>
  <si>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</si>
  <si>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</si>
  <si>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</si>
  <si>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</si>
  <si>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</si>
  <si>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</si>
  <si>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</si>
  <si>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</si>
  <si>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</si>
  <si>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</si>
  <si>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</si>
  <si>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</si>
  <si>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</si>
  <si>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</si>
  <si>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</si>
  <si>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</si>
  <si>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</si>
  <si>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</si>
  <si>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</si>
  <si>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</si>
  <si>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</si>
  <si>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</si>
  <si>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</si>
  <si>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</si>
  <si>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</si>
  <si>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</si>
  <si>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</si>
  <si>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</si>
  <si>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</si>
  <si>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</si>
  <si>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</si>
  <si>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</si>
  <si>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</si>
  <si>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</si>
  <si>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</si>
  <si>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</si>
  <si>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</si>
  <si>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</si>
  <si>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</si>
  <si>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</si>
  <si>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</si>
  <si>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</si>
  <si>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</si>
  <si>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</si>
  <si>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</si>
  <si>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</si>
  <si>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</si>
  <si>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</si>
  <si>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</si>
  <si>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</si>
  <si>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</si>
  <si>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</si>
  <si>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</si>
  <si>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</si>
  <si>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</si>
  <si>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</si>
  <si>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</si>
  <si>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</si>
  <si>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</si>
  <si>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</si>
  <si>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</si>
  <si>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</si>
  <si>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</si>
  <si>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</si>
  <si>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</si>
  <si>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</si>
  <si>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</si>
  <si>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</si>
  <si>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</si>
  <si>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</si>
  <si>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</si>
  <si>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</si>
  <si>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</si>
  <si>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</si>
  <si>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</si>
  <si>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</si>
  <si>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</si>
  <si>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</si>
  <si>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</si>
  <si>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</si>
  <si>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</si>
  <si>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</si>
  <si>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</si>
  <si>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</si>
  <si>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</si>
  <si>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</si>
  <si>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</si>
  <si>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</si>
  <si>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</si>
  <si>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</si>
  <si>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</si>
  <si>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</si>
  <si>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</si>
  <si>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</si>
  <si>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</si>
  <si>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</si>
  <si>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</si>
  <si>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</si>
  <si>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</si>
  <si>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</si>
  <si>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</si>
  <si>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</si>
  <si>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</si>
  <si>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</si>
  <si>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</si>
  <si>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</si>
  <si>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</si>
  <si>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</si>
  <si>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</si>
  <si>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</si>
  <si>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</si>
  <si>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</si>
  <si>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</si>
  <si>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</si>
  <si>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</si>
  <si>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</si>
  <si>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</si>
  <si>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</si>
  <si>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</si>
  <si>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</si>
  <si>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</si>
  <si>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</si>
  <si>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</si>
  <si>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</si>
  <si>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</si>
  <si>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</si>
  <si>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</si>
  <si>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</si>
  <si>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</si>
  <si>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</si>
  <si>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</si>
  <si>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</si>
  <si>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</si>
  <si>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</si>
  <si>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</si>
  <si>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</si>
  <si>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</si>
  <si>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</si>
  <si>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</si>
  <si>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</si>
  <si>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</si>
  <si>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</si>
  <si>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</si>
  <si>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</si>
  <si>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</si>
  <si>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</si>
  <si>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</si>
  <si>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</si>
  <si>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</si>
  <si>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</si>
  <si>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</si>
  <si>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</si>
  <si>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</si>
  <si>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</si>
  <si>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</si>
  <si>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</si>
  <si>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</si>
  <si>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</si>
  <si>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</si>
  <si>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</si>
  <si>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</si>
  <si>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</si>
  <si>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</si>
  <si>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</si>
  <si>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</si>
  <si>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</si>
  <si>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</si>
  <si>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</si>
  <si>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</si>
  <si>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</si>
  <si>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</si>
  <si>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</si>
  <si>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</si>
  <si>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</si>
  <si>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</si>
  <si>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</si>
  <si>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</si>
  <si>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</si>
  <si>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</si>
  <si>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</si>
  <si>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</si>
  <si>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</si>
  <si>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</si>
  <si>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</si>
  <si>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</si>
  <si>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</si>
  <si>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</si>
  <si>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</si>
  <si>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</si>
  <si>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</si>
  <si>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</si>
  <si>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</si>
  <si>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</si>
  <si>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</si>
  <si>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</si>
  <si>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</si>
  <si>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</si>
  <si>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</si>
  <si>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</si>
  <si>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</si>
  <si>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</si>
  <si>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</si>
  <si>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</si>
  <si>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</si>
  <si>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</si>
  <si>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</si>
  <si>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</si>
  <si>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</si>
  <si>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</si>
  <si>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</si>
  <si>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</si>
  <si>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</si>
  <si>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</si>
  <si>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</si>
  <si>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</si>
  <si>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</si>
  <si>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</si>
  <si>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</si>
  <si>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</si>
  <si>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</si>
  <si>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</si>
  <si>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</si>
  <si>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</si>
  <si>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</si>
  <si>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</si>
  <si>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</si>
  <si>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</si>
  <si>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</si>
  <si>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</si>
  <si>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</si>
  <si>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</si>
  <si>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</si>
  <si>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</si>
  <si>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</si>
  <si>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</si>
  <si>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</si>
  <si>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</si>
  <si>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</si>
  <si>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</si>
  <si>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</si>
  <si>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</si>
  <si>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</si>
  <si>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</si>
  <si>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</si>
  <si>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</si>
  <si>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</si>
  <si>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</si>
  <si>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</si>
  <si>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</si>
  <si>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</si>
  <si>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</si>
  <si>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</si>
  <si>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</si>
  <si>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</si>
  <si>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</si>
  <si>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</si>
  <si>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</si>
  <si>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</si>
  <si>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</si>
  <si>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</si>
  <si>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</si>
  <si>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</si>
  <si>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</si>
  <si>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</si>
  <si>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</si>
  <si>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</si>
  <si>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</si>
  <si>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</si>
  <si>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</si>
  <si>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</si>
  <si>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</si>
  <si>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</si>
  <si>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</si>
  <si>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</si>
  <si>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</si>
  <si>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</si>
  <si>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</si>
  <si>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</si>
  <si>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</si>
  <si>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</si>
  <si>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</si>
  <si>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</si>
  <si>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</si>
  <si>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</si>
  <si>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</si>
  <si>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</si>
  <si>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</si>
  <si>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</si>
  <si>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</si>
  <si>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</si>
  <si>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</si>
  <si>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</si>
  <si>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</si>
  <si>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</si>
  <si>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</si>
  <si>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</si>
  <si>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</si>
  <si>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</si>
  <si>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</si>
  <si>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</si>
  <si>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</si>
  <si>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</si>
  <si>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</si>
  <si>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</si>
  <si>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</si>
  <si>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</si>
  <si>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</si>
  <si>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</si>
  <si>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</si>
  <si>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</si>
  <si>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</si>
  <si>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</si>
  <si>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</si>
  <si>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</si>
  <si>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</si>
  <si>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</si>
  <si>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</si>
  <si>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</si>
  <si>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</si>
  <si>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</si>
  <si>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</si>
  <si>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</si>
  <si>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</si>
  <si>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</si>
  <si>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</si>
  <si>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</si>
  <si>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</si>
  <si>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</si>
  <si>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</si>
  <si>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</si>
  <si>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</si>
  <si>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</si>
  <si>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</si>
  <si>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</si>
  <si>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</si>
  <si>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</si>
  <si>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</si>
  <si>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</si>
  <si>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</si>
  <si>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</si>
  <si>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</si>
  <si>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</si>
  <si>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</si>
  <si>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</si>
  <si>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</si>
  <si>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</si>
  <si>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</si>
  <si>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</si>
  <si>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</si>
  <si>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</si>
  <si>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</si>
  <si>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</si>
  <si>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</si>
  <si>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</si>
  <si>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</si>
  <si>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</si>
  <si>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</si>
  <si>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</si>
  <si>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</si>
  <si>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</si>
  <si>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</si>
  <si>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</si>
  <si>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</si>
  <si>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</si>
  <si>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</si>
  <si>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</si>
  <si>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</si>
  <si>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</si>
  <si>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</si>
  <si>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</si>
  <si>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</si>
  <si>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</si>
  <si>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</si>
  <si>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</si>
  <si>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</si>
  <si>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</si>
  <si>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</si>
  <si>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</si>
  <si>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</si>
  <si>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</si>
  <si>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</si>
  <si>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</si>
  <si>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</si>
  <si>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</si>
  <si>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</si>
  <si>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</si>
  <si>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</si>
  <si>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</si>
  <si>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</si>
  <si>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</si>
  <si>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</si>
  <si>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</si>
  <si>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</si>
  <si>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</si>
  <si>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</si>
  <si>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</si>
  <si>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</si>
  <si>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</si>
  <si>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</si>
  <si>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</si>
  <si>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</si>
  <si>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</si>
  <si>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</si>
  <si>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</si>
  <si>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</si>
  <si>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</si>
  <si>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</si>
  <si>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</si>
  <si>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</si>
  <si>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</si>
  <si>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</si>
  <si>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</si>
  <si>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</si>
  <si>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</si>
  <si>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</si>
  <si>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</si>
  <si>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</si>
  <si>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</si>
  <si>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</si>
  <si>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</si>
  <si>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</si>
  <si>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</si>
  <si>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</si>
  <si>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</si>
  <si>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</si>
  <si>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</si>
  <si>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</si>
  <si>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</si>
  <si>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</si>
  <si>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</si>
  <si>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</si>
  <si>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</si>
  <si>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</si>
  <si>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</si>
  <si>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</si>
  <si>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</si>
  <si>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</si>
  <si>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</si>
  <si>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</si>
  <si>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</si>
  <si>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</si>
  <si>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</si>
  <si>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</si>
  <si>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</si>
  <si>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</si>
  <si>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</si>
  <si>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</si>
  <si>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</si>
  <si>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</si>
  <si>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</si>
  <si>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</si>
  <si>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</si>
  <si>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</si>
  <si>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</si>
  <si>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</si>
  <si>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</si>
  <si>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</si>
  <si>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</si>
  <si>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</si>
  <si>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</si>
  <si>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</si>
  <si>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</si>
  <si>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</si>
  <si>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</si>
  <si>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</si>
  <si>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</si>
  <si>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</si>
  <si>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</si>
  <si>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</si>
  <si>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</si>
  <si>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</si>
  <si>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</si>
  <si>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</si>
  <si>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</si>
  <si>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</si>
  <si>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</si>
  <si>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</si>
  <si>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</si>
  <si>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</si>
  <si>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</si>
  <si>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</si>
  <si>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</si>
  <si>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</si>
  <si>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</si>
  <si>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</si>
  <si>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</si>
  <si>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</si>
  <si>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</si>
  <si>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</si>
  <si>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</si>
  <si>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</si>
  <si>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</si>
  <si>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</si>
  <si>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</si>
  <si>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</si>
  <si>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</si>
  <si>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</si>
  <si>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</si>
  <si>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</si>
  <si>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</si>
  <si>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</si>
  <si>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</si>
  <si>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</si>
  <si>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</si>
  <si>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</si>
  <si>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</si>
  <si>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</si>
  <si>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</si>
  <si>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</si>
  <si>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</si>
  <si>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</si>
  <si>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</si>
  <si>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</si>
  <si>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</si>
  <si>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</si>
  <si>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</si>
  <si>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</si>
  <si>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</si>
  <si>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</si>
  <si>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</si>
  <si>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</si>
  <si>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</si>
  <si>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</si>
  <si>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</si>
  <si>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</si>
  <si>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</si>
  <si>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</si>
  <si>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</si>
  <si>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</si>
  <si>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</si>
  <si>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</si>
  <si>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</si>
  <si>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</si>
  <si>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</si>
  <si>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</si>
  <si>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</si>
  <si>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</si>
  <si>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</si>
  <si>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</si>
  <si>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</si>
  <si>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</si>
  <si>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</si>
  <si>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</si>
  <si>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</si>
  <si>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</si>
  <si>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</si>
  <si>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</si>
  <si>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</si>
  <si>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</si>
  <si>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</si>
  <si>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</si>
  <si>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</si>
  <si>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</si>
  <si>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</si>
  <si>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</si>
  <si>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</si>
  <si>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</si>
  <si>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</si>
  <si>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</si>
  <si>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</si>
  <si>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</si>
  <si>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</si>
  <si>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</si>
  <si>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</si>
  <si>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</si>
  <si>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</si>
  <si>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</si>
  <si>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</si>
  <si>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</si>
  <si>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</si>
  <si>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</si>
  <si>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</si>
  <si>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</si>
  <si>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</si>
  <si>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</si>
  <si>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</si>
  <si>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</si>
  <si>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</si>
  <si>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</si>
  <si>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</si>
  <si>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</si>
  <si>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</si>
  <si>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</si>
  <si>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</si>
  <si>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</si>
  <si>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</si>
  <si>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</si>
  <si>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</si>
  <si>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</si>
  <si>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</si>
  <si>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</si>
  <si>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</si>
  <si>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</si>
  <si>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</si>
  <si>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</si>
  <si>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</si>
  <si>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</si>
  <si>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</si>
  <si>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</si>
  <si>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</si>
  <si>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</si>
  <si>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</si>
  <si>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</si>
  <si>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</si>
  <si>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</si>
  <si>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</si>
  <si>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</si>
  <si>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</si>
  <si>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</si>
  <si>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</si>
  <si>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</si>
  <si>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</si>
  <si>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</si>
  <si>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</si>
  <si>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</si>
  <si>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</si>
  <si>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</si>
  <si>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</si>
  <si>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</si>
  <si>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</si>
  <si>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</si>
  <si>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</si>
  <si>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</si>
  <si>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</si>
  <si>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</si>
  <si>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</si>
  <si>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</si>
  <si>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</si>
  <si>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</si>
  <si>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</si>
  <si>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</si>
  <si>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</si>
  <si>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</si>
  <si>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</si>
  <si>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</si>
  <si>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</si>
  <si>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</si>
  <si>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</si>
  <si>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</si>
  <si>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</si>
  <si>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</si>
  <si>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</si>
  <si>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</si>
  <si>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</si>
  <si>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</si>
  <si>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</si>
  <si>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</si>
  <si>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</si>
  <si>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</si>
  <si>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</si>
  <si>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</si>
  <si>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</si>
  <si>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</si>
  <si>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</si>
  <si>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</si>
  <si>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</si>
  <si>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</si>
  <si>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</si>
  <si>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</si>
  <si>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</si>
  <si>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</si>
  <si>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</si>
  <si>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</si>
  <si>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</si>
  <si>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</si>
  <si>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</si>
  <si>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</si>
  <si>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</si>
  <si>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</si>
  <si>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</si>
  <si>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</si>
  <si>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</si>
  <si>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</si>
  <si>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</si>
  <si>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</si>
  <si>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</si>
  <si>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</si>
  <si>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</si>
  <si>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</si>
  <si>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</si>
  <si>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</si>
  <si>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</si>
  <si>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</si>
  <si>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</si>
  <si>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</si>
  <si>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</si>
  <si>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</si>
  <si>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</si>
  <si>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</si>
  <si>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</si>
  <si>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</si>
  <si>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</si>
  <si>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</si>
  <si>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</si>
  <si>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</si>
  <si>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</si>
  <si>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</si>
  <si>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</si>
  <si>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</si>
  <si>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</si>
  <si>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</si>
  <si>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</si>
  <si>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</si>
  <si>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</si>
  <si>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</si>
  <si>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</si>
  <si>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</si>
  <si>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</si>
  <si>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</si>
  <si>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</si>
  <si>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</si>
  <si>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</si>
  <si>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</si>
  <si>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</si>
  <si>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</si>
  <si>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</si>
  <si>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</si>
  <si>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</si>
  <si>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</si>
  <si>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</si>
  <si>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</si>
  <si>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</si>
  <si>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</si>
  <si>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</si>
  <si>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</si>
  <si>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</si>
  <si>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</si>
  <si>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</si>
  <si>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</si>
  <si>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</si>
  <si>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</si>
  <si>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</si>
  <si>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</si>
  <si>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</si>
  <si>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</si>
  <si>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</si>
  <si>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</si>
  <si>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</si>
  <si>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</si>
  <si>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</si>
  <si>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</si>
  <si>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</si>
  <si>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</si>
  <si>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</si>
  <si>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</si>
  <si>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</si>
  <si>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</si>
  <si>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</si>
  <si>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</si>
  <si>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</si>
  <si>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</si>
  <si>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</si>
  <si>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</si>
  <si>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</si>
  <si>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</si>
  <si>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</si>
  <si>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</si>
  <si>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</si>
  <si>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</si>
  <si>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</si>
  <si>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</si>
  <si>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</si>
  <si>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</si>
  <si>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</si>
  <si>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</si>
  <si>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</si>
  <si>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</si>
  <si>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</si>
  <si>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</si>
  <si>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</si>
  <si>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</si>
  <si>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</si>
  <si>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</si>
  <si>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</si>
  <si>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</si>
  <si>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</si>
  <si>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</si>
  <si>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</si>
  <si>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</si>
  <si>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</si>
  <si>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</si>
  <si>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</si>
  <si>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</si>
  <si>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</si>
  <si>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</si>
  <si>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</si>
  <si>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</si>
  <si>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</si>
  <si>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</si>
  <si>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</si>
  <si>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</si>
  <si>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</si>
  <si>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</si>
  <si>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</si>
  <si>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</si>
  <si>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</si>
  <si>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</si>
  <si>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</si>
  <si>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</si>
  <si>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</si>
  <si>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</si>
  <si>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</si>
  <si>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</si>
  <si>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</si>
  <si>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</si>
  <si>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</si>
  <si>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</si>
  <si>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</si>
  <si>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</si>
  <si>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</si>
  <si>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</si>
  <si>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</si>
  <si>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</si>
  <si>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</si>
  <si>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</si>
  <si>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</si>
  <si>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</si>
  <si>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</si>
  <si>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</si>
  <si>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</si>
  <si>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</si>
  <si>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</si>
  <si>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</si>
  <si>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</si>
  <si>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</si>
  <si>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</si>
  <si>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</si>
  <si>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</si>
  <si>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</si>
  <si>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</si>
  <si>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</si>
  <si>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</si>
  <si>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</si>
  <si>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</si>
  <si>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</si>
  <si>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</si>
  <si>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</si>
  <si>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</si>
  <si>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</si>
  <si>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</si>
  <si>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</si>
  <si>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</si>
  <si>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</si>
  <si>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</si>
  <si>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</si>
  <si>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</si>
  <si>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</si>
  <si>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</si>
  <si>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</si>
  <si>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</si>
  <si>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</si>
  <si>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</si>
  <si>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</si>
  <si>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</si>
  <si>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</si>
  <si>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</si>
  <si>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</si>
  <si>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</si>
  <si>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</si>
  <si>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</si>
  <si>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</si>
  <si>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</si>
  <si>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</si>
  <si>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</si>
  <si>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</si>
  <si>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</si>
  <si>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</si>
  <si>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</si>
  <si>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</si>
  <si>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</si>
  <si>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</si>
  <si>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</si>
  <si>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</si>
  <si>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</si>
  <si>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</si>
  <si>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</si>
  <si>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</si>
  <si>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</si>
  <si>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</si>
  <si>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</si>
  <si>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</si>
  <si>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</si>
  <si>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</si>
  <si>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</si>
  <si>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</si>
  <si>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</si>
  <si>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</si>
  <si>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</si>
  <si>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</si>
  <si>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</si>
  <si>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</si>
  <si>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</si>
  <si>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</si>
  <si>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</si>
  <si>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</si>
  <si>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</si>
  <si>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</si>
  <si>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</si>
  <si>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</si>
  <si>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</si>
  <si>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</si>
  <si>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</si>
  <si>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</si>
  <si>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</si>
  <si>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</si>
  <si>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</si>
  <si>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</si>
  <si>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</si>
  <si>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</si>
  <si>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</si>
  <si>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</si>
  <si>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</si>
  <si>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</si>
  <si>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</si>
  <si>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</si>
  <si>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</si>
  <si>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</si>
  <si>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</si>
  <si>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</si>
  <si>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</si>
  <si>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</si>
  <si>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</si>
  <si>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</si>
  <si>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</si>
  <si>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</si>
  <si>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</si>
  <si>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</si>
  <si>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</si>
  <si>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</si>
  <si>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</si>
  <si>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</si>
  <si>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</si>
  <si>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</si>
  <si>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</si>
  <si>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</si>
  <si>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</si>
  <si>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</si>
  <si>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</si>
  <si>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</si>
  <si>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</si>
  <si>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</si>
  <si>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</si>
  <si>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</si>
  <si>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</si>
  <si>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</si>
  <si>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</si>
  <si>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</si>
  <si>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</si>
  <si>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</si>
  <si>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</si>
  <si>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</si>
  <si>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</si>
  <si>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</si>
  <si>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</si>
  <si>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</si>
  <si>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</si>
  <si>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</si>
  <si>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</si>
  <si>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</si>
  <si>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</si>
  <si>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</si>
  <si>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</si>
  <si>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</si>
  <si>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</si>
  <si>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</si>
  <si>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</si>
  <si>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</si>
  <si>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</si>
  <si>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</si>
  <si>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</si>
  <si>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</si>
  <si>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</si>
  <si>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</si>
  <si>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</si>
  <si>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</si>
  <si>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</si>
  <si>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</si>
  <si>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</si>
  <si>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</si>
  <si>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</si>
  <si>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</si>
  <si>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</si>
  <si>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</si>
  <si>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</si>
  <si>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</si>
  <si>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</si>
  <si>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</si>
  <si>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</si>
  <si>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</si>
  <si>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</si>
  <si>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</si>
  <si>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</si>
  <si>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</si>
  <si>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</si>
  <si>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</si>
  <si>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</si>
  <si>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</si>
  <si>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</si>
  <si>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</si>
  <si>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</si>
  <si>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</si>
  <si>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</si>
  <si>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</si>
  <si>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</si>
  <si>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</si>
  <si>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</si>
  <si>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</si>
  <si>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</si>
  <si>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</si>
  <si>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</si>
  <si>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</si>
  <si>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</si>
  <si>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</si>
  <si>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</si>
  <si>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</si>
  <si>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</si>
  <si>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</si>
  <si>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</si>
  <si>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</si>
  <si>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</si>
  <si>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</si>
  <si>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</si>
  <si>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</si>
  <si>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</si>
  <si>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</si>
  <si>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</si>
  <si>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</si>
  <si>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</si>
  <si>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</si>
  <si>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</si>
  <si>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</si>
  <si>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</si>
  <si>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</si>
  <si>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</si>
  <si>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</si>
  <si>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</si>
  <si>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</si>
  <si>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</si>
  <si>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</si>
  <si>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</si>
  <si>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</si>
  <si>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</si>
  <si>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</si>
  <si>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</si>
  <si>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</si>
  <si>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</si>
  <si>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</si>
  <si>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</si>
  <si>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</si>
  <si>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</si>
  <si>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</si>
  <si>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</si>
  <si>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</si>
  <si>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</si>
  <si>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</si>
  <si>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</si>
  <si>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</si>
  <si>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</si>
  <si>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</si>
  <si>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</si>
  <si>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</si>
  <si>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</si>
  <si>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</si>
  <si>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</si>
  <si>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</si>
  <si>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</si>
  <si>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</si>
  <si>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</si>
  <si>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</si>
  <si>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</si>
  <si>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</si>
  <si>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</si>
  <si>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</si>
  <si>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</si>
  <si>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</si>
  <si>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</si>
  <si>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</si>
  <si>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</si>
  <si>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</si>
  <si>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</si>
  <si>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</si>
  <si>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</si>
  <si>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</si>
  <si>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</si>
  <si>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</si>
  <si>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</si>
  <si>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</si>
  <si>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</si>
  <si>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</si>
  <si>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</si>
  <si>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</si>
  <si>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</si>
  <si>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</si>
  <si>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</si>
  <si>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</si>
  <si>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</si>
  <si>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</si>
  <si>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</si>
  <si>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</si>
  <si>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</si>
  <si>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</si>
  <si>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</si>
  <si>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</si>
  <si>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</si>
  <si>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</si>
  <si>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</si>
  <si>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</si>
  <si>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</si>
  <si>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</si>
  <si>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</si>
  <si>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</si>
  <si>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</si>
  <si>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</si>
  <si>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</si>
  <si>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</si>
  <si>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</si>
  <si>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</si>
  <si>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</si>
  <si>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</si>
  <si>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</si>
  <si>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</si>
  <si>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</si>
  <si>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</si>
  <si>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</si>
  <si>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</si>
  <si>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</si>
  <si>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</si>
  <si>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</si>
  <si>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</si>
  <si>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</si>
  <si>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</si>
  <si>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</si>
  <si>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</si>
  <si>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</si>
  <si>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</si>
  <si>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</si>
  <si>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</si>
  <si>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</si>
  <si>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</si>
  <si>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</si>
  <si>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</si>
  <si>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</si>
  <si>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</si>
  <si>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</si>
  <si>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</si>
  <si>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</si>
  <si>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</si>
  <si>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</si>
  <si>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</si>
  <si>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</si>
  <si>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</si>
  <si>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</si>
  <si>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</si>
  <si>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</si>
  <si>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</si>
  <si>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</si>
  <si>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</si>
  <si>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</si>
  <si>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</si>
  <si>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</si>
  <si>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</si>
  <si>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</si>
  <si>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</si>
  <si>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</si>
  <si>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</si>
  <si>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</si>
  <si>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</si>
  <si>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</si>
  <si>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</si>
  <si>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</si>
  <si>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</si>
  <si>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</si>
  <si>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</si>
  <si>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</si>
  <si>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</si>
  <si>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</si>
  <si>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</si>
  <si>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</si>
  <si>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</si>
  <si>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</si>
  <si>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</si>
  <si>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</si>
  <si>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</si>
  <si>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</si>
  <si>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</si>
  <si>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</si>
  <si>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</si>
  <si>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</si>
  <si>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</si>
  <si>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</si>
  <si>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</si>
  <si>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</si>
  <si>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</si>
  <si>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</si>
  <si>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</si>
  <si>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</si>
  <si>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</si>
  <si>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</si>
  <si>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</si>
  <si>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</si>
  <si>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</si>
  <si>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</si>
  <si>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</si>
  <si>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</si>
  <si>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</si>
  <si>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</si>
  <si>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</si>
  <si>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</si>
  <si>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</si>
  <si>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</si>
  <si>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</si>
  <si>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</si>
  <si>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</si>
  <si>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</si>
  <si>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</si>
  <si>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</si>
  <si>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</si>
  <si>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</si>
  <si>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</si>
  <si>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</si>
  <si>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</si>
  <si>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</si>
  <si>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</si>
  <si>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</si>
  <si>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</si>
  <si>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</si>
  <si>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</si>
  <si>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</si>
  <si>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</si>
  <si>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</si>
  <si>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</si>
  <si>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</si>
  <si>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</si>
  <si>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</si>
  <si>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</si>
  <si>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</si>
  <si>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</si>
  <si>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</si>
  <si>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</si>
  <si>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</si>
  <si>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</si>
  <si>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</si>
  <si>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</si>
  <si>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</si>
  <si>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</si>
  <si>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</si>
  <si>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</si>
  <si>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</si>
  <si>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</si>
  <si>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</si>
  <si>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</si>
  <si>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</si>
  <si>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</si>
  <si>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</si>
  <si>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</si>
  <si>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</si>
  <si>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</si>
  <si>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</si>
  <si>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</si>
  <si>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</si>
  <si>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</si>
  <si>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</si>
  <si>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</si>
  <si>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</si>
  <si>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</si>
  <si>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</si>
  <si>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</si>
  <si>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</si>
  <si>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</si>
  <si>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</si>
  <si>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</si>
  <si>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</si>
  <si>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</si>
  <si>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</si>
  <si>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</si>
  <si>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</si>
  <si>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</si>
  <si>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</si>
  <si>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</si>
  <si>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</si>
  <si>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</si>
  <si>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</si>
  <si>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</si>
  <si>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</si>
  <si>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</si>
  <si>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</si>
  <si>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</si>
  <si>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</si>
  <si>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</si>
  <si>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</si>
  <si>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</si>
  <si>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</si>
  <si>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</si>
  <si>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</si>
  <si>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</si>
  <si>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</si>
  <si>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</si>
  <si>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</si>
  <si>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</si>
  <si>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</si>
  <si>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</si>
  <si>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</si>
  <si>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</si>
  <si>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</si>
  <si>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</si>
  <si>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</si>
  <si>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</si>
  <si>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</si>
  <si>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</si>
  <si>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</si>
  <si>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</si>
  <si>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</si>
  <si>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</si>
  <si>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</si>
  <si>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</si>
  <si>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</si>
  <si>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</si>
  <si>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</si>
  <si>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</si>
  <si>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</si>
  <si>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</si>
  <si>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</si>
  <si>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</si>
  <si>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</si>
  <si>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</si>
  <si>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</si>
  <si>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</si>
  <si>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</si>
  <si>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</si>
  <si>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</si>
  <si>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</si>
  <si>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</si>
  <si>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</si>
  <si>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</si>
  <si>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</si>
  <si>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</si>
  <si>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</si>
  <si>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</si>
  <si>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</si>
  <si>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</si>
  <si>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</si>
  <si>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</si>
  <si>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</si>
  <si>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</si>
  <si>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</si>
  <si>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</si>
  <si>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</si>
  <si>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</si>
  <si>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</si>
  <si>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</si>
  <si>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</si>
  <si>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</si>
  <si>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</si>
  <si>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</si>
  <si>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</si>
  <si>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</si>
  <si>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</si>
  <si>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</si>
  <si>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</si>
  <si>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</si>
  <si>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</si>
  <si>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</si>
  <si>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</si>
  <si>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</si>
  <si>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</si>
  <si>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</si>
  <si>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</si>
  <si>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</si>
  <si>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</si>
  <si>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</si>
  <si>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</si>
  <si>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</si>
  <si>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</si>
  <si>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</si>
  <si>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</si>
  <si>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</si>
  <si>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</si>
  <si>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</si>
  <si>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</si>
  <si>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</si>
  <si>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</si>
  <si>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</si>
  <si>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</si>
  <si>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</si>
  <si>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</si>
  <si>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</si>
  <si>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</si>
  <si>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</si>
  <si>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</si>
  <si>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</si>
  <si>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</si>
  <si>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</si>
  <si>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</si>
  <si>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</si>
  <si>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</si>
  <si>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</si>
  <si>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</si>
  <si>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</si>
  <si>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</si>
  <si>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</si>
  <si>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</si>
  <si>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</si>
  <si>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</si>
  <si>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</si>
  <si>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</si>
  <si>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</si>
  <si>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</si>
  <si>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</si>
  <si>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</si>
  <si>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</si>
  <si>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</si>
  <si>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</si>
  <si>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</si>
  <si>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</si>
  <si>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</si>
  <si>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</si>
  <si>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</si>
  <si>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</si>
  <si>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</si>
  <si>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</si>
  <si>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</si>
  <si>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</si>
  <si>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</si>
  <si>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</si>
  <si>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</si>
  <si>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</si>
  <si>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</si>
  <si>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</si>
  <si>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</si>
  <si>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</si>
  <si>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</si>
  <si>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</si>
  <si>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</si>
  <si>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</si>
  <si>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</si>
  <si>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</si>
  <si>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</si>
  <si>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</si>
  <si>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</si>
  <si>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</si>
  <si>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</si>
  <si>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</si>
  <si>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</si>
  <si>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</si>
  <si>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</si>
  <si>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</si>
  <si>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</si>
  <si>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</si>
  <si>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</si>
  <si>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</si>
  <si>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</si>
  <si>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</si>
  <si>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</si>
  <si>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</si>
  <si>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</si>
  <si>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</si>
  <si>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</si>
  <si>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</si>
  <si>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</si>
  <si>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</si>
  <si>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</si>
  <si>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</si>
  <si>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</si>
  <si>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</si>
  <si>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</si>
  <si>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</si>
  <si>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</si>
  <si>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</si>
  <si>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</si>
  <si>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</si>
  <si>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</si>
  <si>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</si>
  <si>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</si>
  <si>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</si>
  <si>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</si>
  <si>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</si>
  <si>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</si>
  <si>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</si>
  <si>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</si>
  <si>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</si>
  <si>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</si>
  <si>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</si>
  <si>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</si>
  <si>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</si>
  <si>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</si>
  <si>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</si>
  <si>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</si>
  <si>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</si>
  <si>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</si>
  <si>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</si>
  <si>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</si>
  <si>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</si>
  <si>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</si>
  <si>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</si>
  <si>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</si>
  <si>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</si>
  <si>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</si>
  <si>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</si>
  <si>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</si>
  <si>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</si>
  <si>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</si>
  <si>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</si>
  <si>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</si>
  <si>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</si>
  <si>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</si>
  <si>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</si>
  <si>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</si>
  <si>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</si>
  <si>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</si>
  <si>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</si>
  <si>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</si>
  <si>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</si>
  <si>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</si>
  <si>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</si>
  <si>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</si>
  <si>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</si>
  <si>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</si>
  <si>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</si>
  <si>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</si>
  <si>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</si>
  <si>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</si>
  <si>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</si>
  <si>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</si>
  <si>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</si>
  <si>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</si>
  <si>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</si>
  <si>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</si>
  <si>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</si>
  <si>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</si>
  <si>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</si>
  <si>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</si>
  <si>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</si>
  <si>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</si>
  <si>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</si>
  <si>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</si>
  <si>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</si>
  <si>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</si>
  <si>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</si>
  <si>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</si>
  <si>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</si>
  <si>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</si>
  <si>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</si>
  <si>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</si>
  <si>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</si>
  <si>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</si>
  <si>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</si>
  <si>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</si>
  <si>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</si>
  <si>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</si>
  <si>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</si>
  <si>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</si>
  <si>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</si>
  <si>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</si>
  <si>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</si>
  <si>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</si>
  <si>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</si>
  <si>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</si>
  <si>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</si>
  <si>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</si>
  <si>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</si>
  <si>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</si>
  <si>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</si>
  <si>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</si>
  <si>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</si>
  <si>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</si>
  <si>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</si>
  <si>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</si>
  <si>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</si>
  <si>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</si>
  <si>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</si>
  <si>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</si>
  <si>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</si>
  <si>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</si>
  <si>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</si>
  <si>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</si>
  <si>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</si>
  <si>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</si>
  <si>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</si>
  <si>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</si>
  <si>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</si>
  <si>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</si>
  <si>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</si>
  <si>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</si>
  <si>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</si>
  <si>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</si>
  <si>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</si>
  <si>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</si>
  <si>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</si>
  <si>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</si>
  <si>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</si>
  <si>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</si>
  <si>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</si>
  <si>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</si>
  <si>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</si>
  <si>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</si>
  <si>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</si>
  <si>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</si>
  <si>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</si>
  <si>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</si>
  <si>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</si>
  <si>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</si>
  <si>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</si>
  <si>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</si>
  <si>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</si>
  <si>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</si>
  <si>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</si>
  <si>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</si>
  <si>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</si>
  <si>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</si>
  <si>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</si>
  <si>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</si>
  <si>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</si>
  <si>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</si>
  <si>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</si>
  <si>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</si>
  <si>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</si>
  <si>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</si>
  <si>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</si>
  <si>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</si>
  <si>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</si>
  <si>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</si>
  <si>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</si>
  <si>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</si>
  <si>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</si>
  <si>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</si>
  <si>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</si>
  <si>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</si>
  <si>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</si>
  <si>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</si>
  <si>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</si>
  <si>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</si>
  <si>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</si>
  <si>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</si>
  <si>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</si>
  <si>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</si>
  <si>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</si>
  <si>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</si>
  <si>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</si>
  <si>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</si>
  <si>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</si>
  <si>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</si>
  <si>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</si>
  <si>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</si>
  <si>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</si>
  <si>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</si>
  <si>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</si>
  <si>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</si>
  <si>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</si>
  <si>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</si>
  <si>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</si>
  <si>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</si>
  <si>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</si>
  <si>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</si>
  <si>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</si>
  <si>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</si>
  <si>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</si>
  <si>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</si>
  <si>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</si>
  <si>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</si>
  <si>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</si>
  <si>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</si>
  <si>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</si>
  <si>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</si>
  <si>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</si>
  <si>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</si>
  <si>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</si>
  <si>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</si>
  <si>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</si>
  <si>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</si>
  <si>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</si>
  <si>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</si>
  <si>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</si>
  <si>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</si>
  <si>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</si>
  <si>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</si>
  <si>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</si>
  <si>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</si>
  <si>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</si>
  <si>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</si>
  <si>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</si>
  <si>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</si>
  <si>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</si>
  <si>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</si>
  <si>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</si>
  <si>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</si>
  <si>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</si>
  <si>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</si>
  <si>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</si>
  <si>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</si>
  <si>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</si>
  <si>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</si>
  <si>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</si>
  <si>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</si>
  <si>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</si>
  <si>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</si>
  <si>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</si>
  <si>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</si>
  <si>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</si>
  <si>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</si>
  <si>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</si>
  <si>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</si>
  <si>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</si>
  <si>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</si>
  <si>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</si>
  <si>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</si>
  <si>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</si>
  <si>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</si>
  <si>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</si>
  <si>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</si>
  <si>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</si>
  <si>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</si>
  <si>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</si>
  <si>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</si>
  <si>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</si>
  <si>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</si>
  <si>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</si>
  <si>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</si>
  <si>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</si>
  <si>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</si>
  <si>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</si>
  <si>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</si>
  <si>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</si>
  <si>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</si>
  <si>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</si>
  <si>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</si>
  <si>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</si>
  <si>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</si>
  <si>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</si>
  <si>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</si>
  <si>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</si>
  <si>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</si>
  <si>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</si>
  <si>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</si>
  <si>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</si>
  <si>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</si>
  <si>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</si>
  <si>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</si>
  <si>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</si>
  <si>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</si>
  <si>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</si>
  <si>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</si>
  <si>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</si>
  <si>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</si>
  <si>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</si>
  <si>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</si>
  <si>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</si>
  <si>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</si>
  <si>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</si>
  <si>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</si>
  <si>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</si>
  <si>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</si>
  <si>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</si>
  <si>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</si>
  <si>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</si>
  <si>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</si>
  <si>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</si>
  <si>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</si>
  <si>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</si>
  <si>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</si>
  <si>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</si>
  <si>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</si>
  <si>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</si>
  <si>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</si>
  <si>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</si>
  <si>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</si>
  <si>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</si>
  <si>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</si>
  <si>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</si>
  <si>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</si>
  <si>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</si>
  <si>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</si>
  <si>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</si>
  <si>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</si>
  <si>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</si>
  <si>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</si>
  <si>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</si>
  <si>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</si>
  <si>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</si>
  <si>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</si>
  <si>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</si>
  <si>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</si>
  <si>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</si>
  <si>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</si>
  <si>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</si>
  <si>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</si>
  <si>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</si>
  <si>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</si>
  <si>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</si>
  <si>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</si>
  <si>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</si>
  <si>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</si>
  <si>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</si>
  <si>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</si>
  <si>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</si>
  <si>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</si>
  <si>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</si>
  <si>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</si>
  <si>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</si>
  <si>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</si>
  <si>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</si>
  <si>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</si>
  <si>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</si>
  <si>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</si>
  <si>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</si>
  <si>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</si>
  <si>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</si>
  <si>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</si>
  <si>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</si>
  <si>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</si>
  <si>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</si>
  <si>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</si>
  <si>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</si>
  <si>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</si>
  <si>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</si>
  <si>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</si>
  <si>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</si>
  <si>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</si>
  <si>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</si>
  <si>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</si>
  <si>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</si>
  <si>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</si>
  <si>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</si>
  <si>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</si>
  <si>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</si>
  <si>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</si>
  <si>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</si>
  <si>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</si>
  <si>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</si>
  <si>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</si>
  <si>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</si>
  <si>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</si>
  <si>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</si>
  <si>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</si>
  <si>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</si>
  <si>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</si>
  <si>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</si>
  <si>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</si>
  <si>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</si>
  <si>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</si>
  <si>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</si>
  <si>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</si>
  <si>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</si>
  <si>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</si>
  <si>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</si>
  <si>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</si>
  <si>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</si>
  <si>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</si>
  <si>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</si>
  <si>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</si>
  <si>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</si>
  <si>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</si>
  <si>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</si>
  <si>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</si>
  <si>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</si>
  <si>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</si>
  <si>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</si>
  <si>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</si>
  <si>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</si>
  <si>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</si>
  <si>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</si>
  <si>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</si>
  <si>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</si>
  <si>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</si>
  <si>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</si>
  <si>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</si>
  <si>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</si>
  <si>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</si>
  <si>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</si>
  <si>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</si>
  <si>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</si>
  <si>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</si>
  <si>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</si>
  <si>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</si>
  <si>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</si>
  <si>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</si>
  <si>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</si>
  <si>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</si>
  <si>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</si>
  <si>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</si>
  <si>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</si>
  <si>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</si>
  <si>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</si>
  <si>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</si>
  <si>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</si>
  <si>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</si>
  <si>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</si>
  <si>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</si>
  <si>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</si>
  <si>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</si>
  <si>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</si>
  <si>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</si>
  <si>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</si>
  <si>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</si>
  <si>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</si>
  <si>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</si>
  <si>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</si>
  <si>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</si>
  <si>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</si>
  <si>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</si>
  <si>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</si>
  <si>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</si>
  <si>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</si>
  <si>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</si>
  <si>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</si>
  <si>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</si>
  <si>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</si>
  <si>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</si>
  <si>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</si>
  <si>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</si>
  <si>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</si>
  <si>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</si>
  <si>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</si>
  <si>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</si>
  <si>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</si>
  <si>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</si>
  <si>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</si>
  <si>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</si>
  <si>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</si>
  <si>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</si>
  <si>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</si>
  <si>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</si>
  <si>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</si>
  <si>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</si>
  <si>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</si>
  <si>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</si>
  <si>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</si>
  <si>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</si>
  <si>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</si>
  <si>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</si>
  <si>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</si>
  <si>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</si>
  <si>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</si>
  <si>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</si>
  <si>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</si>
  <si>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</si>
  <si>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</si>
  <si>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</si>
  <si>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</si>
  <si>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</si>
  <si>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</si>
  <si>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</si>
  <si>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</si>
  <si>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</si>
  <si>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</si>
  <si>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</si>
  <si>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</si>
  <si>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</si>
  <si>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</si>
  <si>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</si>
  <si>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</si>
  <si>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</si>
  <si>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</si>
  <si>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</si>
  <si>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</si>
  <si>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</si>
  <si>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</si>
  <si>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</si>
  <si>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</si>
  <si>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</si>
  <si>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</si>
  <si>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</si>
  <si>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</si>
  <si>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</si>
  <si>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</si>
  <si>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</si>
  <si>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</si>
  <si>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</si>
  <si>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</si>
  <si>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</si>
  <si>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</si>
  <si>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</si>
  <si>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</si>
  <si>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</si>
  <si>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</si>
  <si>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</si>
  <si>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</si>
  <si>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</si>
  <si>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</si>
  <si>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</si>
  <si>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</si>
  <si>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</si>
  <si>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</si>
  <si>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</si>
  <si>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</si>
  <si>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</si>
  <si>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</si>
  <si>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</si>
  <si>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</si>
  <si>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</si>
  <si>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</si>
  <si>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</si>
  <si>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</si>
  <si>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</si>
  <si>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</si>
  <si>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</si>
  <si>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</si>
  <si>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</si>
  <si>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</si>
  <si>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</si>
  <si>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</si>
  <si>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</si>
  <si>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</si>
  <si>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</si>
  <si>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</si>
  <si>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</si>
  <si>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</si>
  <si>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</si>
  <si>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</si>
  <si>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</si>
  <si>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</si>
  <si>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</si>
  <si>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</si>
  <si>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</si>
  <si>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</si>
  <si>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</si>
  <si>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</si>
  <si>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</si>
  <si>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</si>
  <si>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</si>
  <si>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</si>
  <si>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</si>
  <si>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</si>
  <si>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</si>
  <si>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</si>
  <si>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</si>
  <si>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</si>
  <si>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</si>
  <si>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</si>
  <si>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</si>
  <si>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</si>
  <si>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</si>
  <si>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</si>
  <si>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</si>
  <si>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</si>
  <si>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</si>
  <si>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</si>
  <si>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</si>
  <si>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</si>
  <si>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</si>
  <si>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</si>
  <si>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</si>
  <si>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</si>
  <si>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</si>
  <si>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</si>
  <si>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</si>
  <si>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</si>
  <si>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</si>
  <si>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</si>
  <si>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</si>
  <si>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</si>
  <si>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</si>
  <si>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</si>
  <si>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</si>
  <si>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</si>
  <si>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</si>
  <si>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</si>
  <si>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</si>
  <si>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</si>
  <si>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</si>
  <si>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</si>
  <si>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</si>
  <si>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</si>
  <si>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</si>
  <si>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</si>
  <si>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</si>
  <si>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</si>
  <si>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</si>
  <si>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</si>
  <si>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</si>
  <si>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</si>
  <si>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</si>
  <si>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</si>
  <si>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</si>
  <si>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</si>
  <si>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</si>
  <si>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</si>
  <si>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</si>
  <si>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</si>
  <si>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</si>
  <si>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</si>
  <si>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</si>
  <si>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</si>
  <si>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</si>
  <si>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</si>
  <si>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</si>
  <si>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</si>
  <si>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</si>
  <si>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</si>
  <si>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</si>
  <si>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</si>
  <si>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</si>
  <si>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</si>
  <si>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</si>
  <si>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</si>
  <si>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</si>
  <si>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</si>
  <si>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</si>
  <si>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</si>
  <si>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</si>
  <si>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</si>
  <si>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</si>
  <si>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</si>
  <si>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</si>
  <si>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</si>
  <si>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</si>
  <si>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</si>
  <si>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</si>
  <si>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</si>
  <si>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</si>
  <si>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</si>
  <si>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</si>
  <si>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</si>
  <si>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</si>
  <si>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</si>
  <si>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</si>
  <si>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</si>
  <si>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</si>
  <si>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</si>
  <si>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</si>
  <si>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</si>
  <si>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</si>
  <si>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</si>
  <si>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</si>
  <si>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</si>
  <si>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</si>
  <si>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</si>
  <si>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</si>
  <si>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</si>
  <si>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</si>
  <si>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</si>
  <si>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</si>
  <si>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</si>
  <si>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</si>
  <si>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</si>
  <si>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</si>
  <si>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</si>
  <si>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</si>
  <si>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</si>
  <si>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</si>
  <si>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</si>
  <si>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</si>
  <si>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</si>
  <si>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</si>
  <si>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</si>
  <si>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</si>
  <si>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</si>
  <si>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</si>
  <si>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</si>
  <si>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</si>
  <si>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</si>
  <si>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</si>
  <si>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</si>
  <si>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</si>
  <si>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</si>
  <si>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</si>
  <si>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</si>
  <si>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</si>
  <si>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</si>
  <si>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</si>
  <si>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</si>
  <si>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</si>
  <si>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</si>
  <si>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</si>
  <si>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</si>
  <si>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</si>
  <si>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</si>
  <si>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</si>
  <si>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</si>
  <si>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</si>
  <si>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</si>
  <si>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</si>
  <si>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</si>
  <si>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</si>
  <si>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</si>
  <si>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</si>
  <si>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</si>
  <si>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</si>
  <si>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</si>
  <si>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</si>
  <si>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</si>
  <si>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</si>
  <si>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</si>
  <si>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</si>
  <si>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</si>
  <si>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</si>
  <si>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</si>
  <si>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</si>
  <si>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</si>
  <si>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</si>
  <si>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</si>
  <si>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</si>
  <si>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</si>
  <si>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</si>
  <si>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</si>
  <si>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</si>
  <si>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</si>
  <si>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</si>
  <si>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</si>
  <si>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</si>
  <si>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</si>
  <si>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</si>
  <si>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</si>
  <si>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</si>
  <si>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</si>
  <si>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</si>
  <si>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</si>
  <si>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</si>
  <si>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</si>
  <si>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</si>
  <si>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</si>
  <si>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</si>
  <si>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</si>
  <si>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</si>
  <si>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</si>
  <si>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</si>
  <si>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</si>
  <si>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</si>
  <si>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</si>
  <si>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</si>
  <si>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</si>
  <si>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</si>
  <si>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</si>
  <si>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</si>
  <si>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</si>
  <si>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</si>
  <si>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</si>
  <si>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</si>
  <si>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</si>
  <si>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</si>
  <si>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</si>
  <si>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</si>
  <si>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</si>
  <si>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</si>
  <si>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</si>
  <si>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</si>
  <si>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</si>
  <si>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</si>
  <si>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</si>
  <si>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</si>
  <si>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</si>
  <si>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</si>
  <si>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</si>
  <si>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</si>
  <si>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</si>
  <si>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</si>
  <si>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</si>
  <si>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</si>
  <si>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</si>
  <si>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</si>
  <si>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</si>
  <si>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</si>
  <si>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</si>
  <si>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</si>
  <si>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</si>
  <si>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</si>
  <si>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</si>
  <si>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</si>
  <si>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</si>
  <si>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</si>
  <si>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</si>
  <si>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</si>
  <si>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</si>
  <si>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</si>
  <si>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</si>
  <si>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</si>
  <si>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</si>
  <si>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</si>
  <si>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</si>
  <si>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</si>
  <si>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</si>
  <si>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</si>
  <si>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</si>
  <si>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</si>
  <si>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</si>
  <si>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</si>
  <si>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</si>
  <si>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</si>
  <si>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</si>
  <si>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</si>
  <si>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</si>
  <si>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</si>
  <si>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</si>
  <si>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</si>
  <si>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</si>
  <si>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</si>
  <si>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</si>
  <si>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</si>
  <si>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</si>
  <si>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</si>
  <si>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</si>
  <si>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</si>
  <si>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</si>
  <si>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</si>
  <si>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</si>
  <si>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</si>
  <si>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</si>
  <si>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</si>
  <si>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</si>
  <si>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</si>
  <si>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</si>
  <si>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</si>
  <si>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</si>
  <si>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</si>
  <si>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</si>
  <si>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</si>
  <si>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</si>
  <si>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</si>
  <si>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</si>
  <si>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</si>
  <si>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</si>
  <si>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</si>
  <si>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</si>
  <si>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</si>
  <si>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</si>
  <si>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</si>
  <si>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</si>
  <si>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</si>
  <si>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</si>
  <si>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</si>
  <si>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</si>
  <si>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</si>
  <si>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</si>
  <si>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</si>
  <si>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</si>
  <si>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</si>
  <si>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</si>
  <si>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</si>
  <si>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</si>
  <si>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</si>
  <si>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</si>
  <si>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</si>
  <si>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</si>
  <si>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</si>
  <si>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</si>
  <si>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</si>
  <si>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</si>
  <si>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</si>
  <si>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</si>
  <si>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</si>
  <si>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</si>
  <si>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</si>
  <si>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</si>
  <si>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</si>
  <si>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</si>
  <si>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</si>
  <si>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</si>
  <si>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</si>
  <si>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</si>
  <si>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</si>
  <si>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</si>
  <si>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</si>
  <si>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</si>
  <si>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</si>
  <si>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</si>
  <si>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</si>
  <si>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</si>
  <si>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</si>
  <si>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</si>
  <si>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</si>
  <si>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</si>
  <si>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</si>
  <si>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</si>
  <si>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</si>
  <si>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</si>
  <si>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</si>
  <si>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</si>
  <si>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</si>
  <si>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</si>
  <si>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</si>
  <si>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</si>
  <si>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</si>
  <si>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</si>
  <si>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</si>
  <si>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</si>
  <si>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</si>
  <si>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</si>
  <si>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</si>
  <si>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</si>
  <si>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</si>
  <si>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</si>
  <si>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</si>
  <si>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</si>
  <si>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</si>
  <si>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</si>
  <si>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</si>
  <si>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</si>
  <si>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</si>
  <si>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</si>
  <si>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</si>
  <si>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</si>
  <si>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</si>
  <si>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</si>
  <si>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</si>
  <si>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</si>
  <si>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</si>
  <si>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</si>
  <si>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</si>
  <si>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</si>
  <si>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</si>
  <si>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</si>
  <si>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</si>
  <si>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</si>
  <si>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</si>
  <si>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</si>
  <si>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</si>
  <si>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</si>
  <si>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</si>
  <si>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</si>
  <si>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</si>
  <si>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</si>
  <si>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</si>
  <si>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</si>
  <si>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</si>
  <si>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</si>
  <si>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</si>
  <si>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</si>
  <si>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</si>
  <si>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</si>
  <si>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</si>
  <si>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</si>
  <si>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</si>
  <si>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</si>
  <si>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</si>
  <si>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</si>
  <si>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</si>
  <si>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</si>
  <si>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</si>
  <si>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</si>
  <si>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</si>
  <si>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</si>
  <si>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</si>
  <si>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</si>
  <si>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</si>
  <si>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</si>
  <si>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</si>
  <si>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</si>
  <si>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</si>
  <si>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</si>
  <si>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</si>
  <si>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</si>
  <si>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</si>
  <si>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</si>
  <si>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</si>
  <si>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</si>
  <si>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</si>
  <si>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</si>
  <si>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</si>
  <si>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</si>
  <si>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</si>
  <si>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</si>
  <si>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</si>
  <si>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</si>
  <si>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</si>
  <si>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</si>
  <si>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</si>
  <si>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</si>
  <si>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</si>
  <si>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</si>
  <si>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</si>
  <si>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</si>
  <si>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</si>
  <si>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</si>
  <si>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</si>
  <si>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</si>
  <si>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</si>
  <si>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</si>
  <si>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</si>
  <si>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</si>
  <si>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</si>
  <si>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</si>
  <si>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</si>
  <si>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</si>
  <si>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</si>
  <si>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</si>
  <si>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</si>
  <si>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</si>
  <si>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</si>
  <si>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</si>
  <si>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</si>
  <si>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</si>
  <si>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</si>
  <si>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</si>
  <si>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</si>
  <si>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</si>
  <si>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</si>
  <si>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</si>
  <si>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</si>
  <si>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</si>
  <si>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</si>
  <si>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</si>
  <si>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</si>
  <si>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</si>
  <si>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</si>
  <si>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</si>
  <si>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</si>
  <si>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</si>
  <si>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</si>
  <si>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</si>
  <si>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</si>
  <si>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</si>
  <si>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</si>
  <si>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</si>
  <si>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</si>
  <si>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</si>
  <si>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</si>
  <si>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</si>
  <si>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</si>
  <si>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</si>
  <si>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</si>
  <si>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</si>
  <si>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</si>
  <si>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</si>
  <si>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</si>
  <si>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</si>
  <si>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</si>
  <si>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</si>
  <si>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</si>
  <si>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</si>
  <si>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</si>
  <si>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</si>
  <si>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</si>
  <si>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</si>
  <si>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</si>
  <si>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</si>
  <si>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</si>
  <si>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</si>
  <si>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</si>
  <si>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</si>
  <si>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</si>
  <si>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</si>
  <si>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</si>
  <si>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</si>
  <si>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</si>
  <si>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</si>
  <si>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</si>
  <si>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</si>
  <si>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</si>
  <si>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</si>
  <si>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</si>
  <si>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</si>
  <si>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</si>
  <si>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</si>
  <si>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</si>
  <si>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</si>
  <si>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</si>
  <si>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</si>
  <si>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</si>
  <si>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</si>
  <si>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</si>
  <si>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</si>
  <si>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</si>
  <si>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</si>
  <si>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</si>
  <si>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</si>
  <si>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</si>
  <si>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</si>
  <si>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</si>
  <si>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</si>
  <si>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</si>
  <si>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</si>
  <si>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</si>
  <si>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</si>
  <si>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</si>
  <si>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</si>
  <si>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</si>
  <si>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</si>
  <si>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</si>
  <si>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</si>
  <si>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</si>
  <si>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</si>
  <si>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</si>
  <si>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</si>
  <si>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</si>
  <si>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</si>
  <si>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</si>
  <si>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</si>
  <si>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</si>
  <si>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</si>
  <si>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</si>
  <si>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</si>
  <si>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</si>
  <si>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</si>
  <si>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</si>
  <si>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</si>
  <si>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</si>
  <si>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</si>
  <si>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</si>
  <si>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</si>
  <si>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</si>
  <si>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</si>
  <si>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</si>
  <si>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</si>
  <si>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</si>
  <si>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</si>
  <si>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</si>
  <si>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</si>
  <si>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</si>
  <si>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</si>
  <si>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</si>
  <si>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</si>
  <si>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</si>
  <si>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</si>
  <si>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</si>
  <si>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</si>
  <si>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</si>
  <si>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</si>
  <si>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</si>
  <si>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</si>
  <si>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</si>
  <si>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</si>
  <si>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</si>
  <si>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</si>
  <si>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</si>
  <si>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</si>
  <si>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</si>
  <si>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</si>
  <si>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</si>
  <si>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</si>
  <si>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</si>
  <si>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</si>
  <si>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</si>
  <si>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</si>
  <si>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</si>
  <si>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</si>
  <si>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</si>
  <si>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</si>
  <si>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</si>
  <si>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</si>
  <si>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</si>
  <si>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</si>
  <si>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</si>
  <si>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</si>
  <si>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</si>
  <si>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</si>
  <si>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</si>
  <si>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</si>
  <si>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</si>
  <si>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</si>
  <si>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</si>
  <si>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</si>
  <si>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</si>
  <si>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</si>
  <si>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</si>
  <si>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</si>
  <si>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</si>
  <si>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</si>
  <si>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</si>
  <si>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</si>
  <si>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</si>
  <si>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</si>
  <si>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</si>
  <si>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</si>
  <si>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</si>
  <si>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</si>
  <si>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</si>
  <si>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</si>
  <si>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</si>
  <si>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</si>
  <si>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</si>
  <si>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</si>
  <si>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</si>
  <si>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</si>
  <si>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</si>
  <si>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</si>
  <si>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</si>
  <si>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</si>
  <si>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</si>
  <si>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</si>
  <si>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</si>
  <si>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</si>
  <si>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</si>
  <si>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</si>
  <si>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</si>
  <si>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</si>
  <si>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</si>
  <si>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</si>
  <si>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</si>
  <si>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</si>
  <si>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</si>
  <si>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</si>
  <si>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</si>
  <si>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</si>
  <si>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</si>
  <si>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</si>
  <si>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</si>
  <si>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</si>
  <si>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</si>
  <si>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</si>
  <si>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</si>
  <si>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</si>
  <si>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</si>
  <si>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</si>
  <si>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</si>
  <si>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</si>
  <si>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</si>
  <si>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</si>
  <si>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</si>
  <si>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</si>
  <si>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</si>
  <si>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</si>
  <si>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</si>
  <si>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</si>
  <si>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</si>
  <si>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</si>
  <si>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</si>
  <si>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</si>
  <si>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</si>
  <si>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</si>
  <si>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</si>
  <si>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</si>
  <si>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</si>
  <si>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</si>
  <si>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</si>
  <si>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</si>
  <si>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</si>
  <si>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</si>
  <si>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</si>
  <si>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</si>
  <si>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</si>
  <si>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</si>
  <si>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</si>
  <si>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</si>
  <si>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</si>
  <si>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</si>
  <si>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</si>
  <si>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</si>
  <si>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</si>
  <si>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</si>
  <si>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</si>
  <si>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</si>
  <si>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</si>
  <si>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</si>
  <si>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</si>
  <si>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</si>
  <si>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</si>
  <si>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</si>
  <si>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</si>
  <si>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</si>
  <si>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</si>
  <si>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</si>
  <si>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</si>
  <si>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</si>
  <si>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</si>
  <si>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</si>
  <si>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</si>
  <si>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</si>
  <si>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</si>
  <si>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</si>
  <si>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</si>
  <si>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</si>
  <si>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</si>
  <si>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</si>
  <si>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</si>
  <si>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</si>
  <si>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</si>
  <si>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</si>
  <si>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</si>
  <si>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</si>
  <si>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</si>
  <si>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</si>
  <si>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</si>
  <si>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</si>
  <si>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</si>
  <si>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</si>
  <si>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</si>
  <si>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</si>
  <si>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</si>
  <si>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</si>
  <si>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</si>
  <si>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</si>
  <si>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</si>
  <si>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</si>
  <si>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</si>
  <si>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</si>
  <si>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</si>
  <si>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</si>
  <si>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</si>
  <si>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</si>
  <si>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</si>
  <si>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</si>
  <si>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</si>
  <si>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</si>
  <si>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</si>
  <si>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</si>
  <si>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</si>
  <si>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</si>
  <si>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</si>
  <si>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</si>
  <si>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</si>
  <si>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</si>
  <si>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</si>
  <si>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</si>
  <si>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</si>
  <si>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</si>
  <si>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</si>
  <si>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</si>
  <si>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</si>
  <si>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</si>
  <si>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</si>
  <si>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</si>
  <si>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</si>
  <si>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</si>
  <si>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</si>
  <si>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</si>
  <si>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</si>
  <si>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</si>
  <si>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</si>
  <si>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</si>
  <si>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</si>
  <si>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</si>
  <si>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</si>
  <si>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</si>
  <si>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</si>
  <si>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</si>
  <si>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</si>
  <si>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</si>
  <si>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</si>
  <si>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</si>
  <si>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</si>
  <si>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</si>
  <si>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</si>
  <si>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</si>
  <si>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</si>
  <si>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</si>
  <si>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</si>
  <si>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</si>
  <si>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</si>
  <si>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</si>
  <si>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</si>
  <si>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</si>
  <si>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</si>
  <si>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</si>
  <si>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</si>
  <si>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</si>
  <si>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</si>
  <si>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</si>
  <si>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</si>
  <si>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</si>
  <si>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</si>
  <si>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</si>
  <si>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</si>
  <si>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</si>
  <si>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</si>
  <si>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</si>
  <si>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</si>
  <si>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</si>
  <si>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</si>
  <si>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</si>
  <si>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</si>
  <si>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</si>
  <si>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</si>
  <si>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</si>
  <si>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</si>
  <si>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</si>
  <si>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</si>
  <si>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</si>
  <si>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</si>
  <si>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</si>
  <si>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</si>
  <si>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</si>
  <si>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</si>
  <si>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</si>
  <si>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</si>
  <si>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</si>
  <si>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</si>
  <si>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</si>
  <si>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</si>
  <si>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</si>
  <si>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</si>
  <si>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</si>
  <si>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</si>
  <si>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</si>
  <si>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</si>
  <si>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</si>
  <si>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</si>
  <si>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</si>
  <si>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</si>
  <si>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</si>
  <si>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</si>
  <si>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</si>
  <si>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</si>
  <si>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</si>
  <si>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</si>
  <si>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</si>
  <si>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</si>
  <si>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</si>
  <si>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</si>
  <si>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</si>
  <si>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</si>
  <si>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</si>
  <si>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</si>
  <si>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</si>
  <si>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</si>
  <si>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</si>
  <si>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</si>
  <si>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</si>
  <si>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</si>
  <si>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</si>
  <si>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</si>
  <si>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</si>
  <si>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</si>
  <si>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</si>
  <si>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</si>
  <si>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</si>
  <si>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</si>
  <si>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</si>
  <si>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</si>
  <si>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</si>
  <si>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</si>
  <si>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</si>
  <si>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</si>
  <si>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</si>
  <si>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</si>
  <si>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</si>
  <si>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</si>
  <si>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</si>
  <si>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</si>
  <si>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</si>
  <si>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</si>
  <si>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</si>
  <si>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</si>
  <si>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</si>
  <si>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</si>
  <si>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</si>
  <si>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</si>
  <si>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</si>
  <si>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</si>
  <si>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</si>
  <si>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</si>
  <si>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</si>
  <si>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</si>
  <si>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</si>
  <si>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</si>
  <si>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</si>
  <si>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</si>
  <si>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</si>
  <si>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</si>
  <si>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</si>
  <si>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</si>
  <si>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</si>
  <si>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</si>
  <si>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</si>
  <si>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</si>
  <si>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</si>
  <si>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</si>
  <si>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</si>
  <si>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</si>
  <si>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</si>
  <si>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</si>
  <si>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</si>
  <si>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</si>
  <si>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</si>
  <si>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</si>
  <si>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</si>
  <si>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</si>
  <si>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</si>
  <si>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</si>
  <si>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</si>
  <si>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</si>
  <si>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</si>
  <si>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</si>
  <si>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</si>
  <si>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</si>
  <si>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</si>
  <si>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</si>
  <si>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</si>
  <si>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</si>
  <si>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</si>
  <si>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</si>
  <si>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</si>
  <si>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</si>
  <si>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</si>
  <si>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</si>
  <si>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</si>
  <si>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</si>
  <si>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</si>
  <si>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</si>
  <si>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</si>
  <si>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</si>
  <si>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</si>
  <si>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</si>
  <si>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</si>
  <si>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</si>
  <si>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</si>
  <si>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</si>
  <si>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</si>
  <si>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</si>
  <si>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</si>
  <si>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</si>
  <si>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</si>
  <si>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</si>
  <si>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</si>
  <si>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</si>
  <si>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</si>
  <si>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</si>
  <si>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</si>
  <si>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</si>
  <si>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</si>
  <si>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</si>
  <si>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</si>
  <si>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</si>
  <si>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</si>
  <si>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</si>
  <si>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</si>
  <si>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</si>
  <si>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</si>
  <si>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</si>
  <si>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</si>
  <si>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</si>
  <si>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</si>
  <si>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</si>
  <si>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</si>
  <si>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</si>
  <si>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</si>
  <si>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</si>
  <si>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</si>
  <si>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</si>
  <si>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</si>
  <si>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</si>
  <si>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</si>
  <si>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</si>
  <si>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</si>
  <si>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</si>
  <si>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</si>
  <si>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</si>
  <si>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</si>
  <si>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</si>
  <si>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</si>
  <si>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</si>
  <si>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</si>
  <si>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</si>
  <si>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</si>
  <si>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</si>
  <si>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</si>
  <si>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</si>
  <si>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</si>
  <si>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</si>
  <si>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</si>
  <si>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</si>
  <si>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</si>
  <si>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</si>
  <si>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</si>
  <si>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</si>
  <si>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</si>
  <si>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</si>
  <si>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</si>
  <si>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</si>
  <si>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</si>
  <si>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</si>
  <si>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</si>
  <si>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</si>
  <si>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</si>
  <si>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</si>
  <si>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</si>
  <si>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</si>
  <si>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</si>
  <si>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</si>
  <si>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</si>
  <si>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</si>
  <si>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</si>
  <si>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</si>
  <si>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</si>
  <si>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</si>
  <si>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</si>
  <si>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</si>
  <si>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</si>
  <si>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</si>
  <si>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</si>
  <si>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</si>
  <si>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</si>
  <si>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</si>
  <si>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</si>
  <si>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</si>
  <si>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</si>
  <si>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</si>
  <si>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</si>
  <si>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</si>
  <si>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</si>
  <si>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</si>
  <si>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</si>
  <si>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</si>
  <si>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</si>
  <si>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</si>
  <si>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</si>
  <si>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</si>
  <si>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</si>
  <si>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</si>
  <si>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</si>
  <si>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</si>
  <si>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</si>
  <si>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</si>
  <si>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</si>
  <si>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</si>
  <si>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</si>
  <si>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</si>
  <si>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</si>
  <si>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</si>
  <si>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</si>
  <si>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</si>
  <si>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</si>
  <si>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</si>
  <si>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</si>
  <si>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</si>
  <si>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</si>
  <si>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</si>
  <si>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</si>
  <si>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</si>
  <si>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</si>
  <si>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</si>
  <si>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</si>
  <si>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</si>
  <si>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</si>
  <si>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</si>
  <si>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</si>
  <si>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</si>
  <si>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</si>
  <si>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</si>
  <si>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</si>
  <si>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</si>
  <si>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</si>
  <si>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</si>
  <si>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</si>
  <si>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</si>
  <si>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</si>
  <si>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</si>
  <si>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</si>
  <si>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</si>
  <si>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</si>
  <si>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</si>
  <si>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</si>
  <si>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</si>
  <si>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</si>
  <si>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</si>
  <si>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</si>
  <si>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</si>
  <si>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</si>
  <si>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</si>
  <si>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</si>
  <si>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</si>
  <si>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</si>
  <si>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</si>
  <si>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</si>
  <si>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</si>
  <si>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</si>
  <si>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</si>
  <si>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</si>
  <si>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</si>
  <si>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</si>
  <si>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</si>
  <si>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</si>
  <si>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</si>
  <si>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</si>
  <si>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</si>
  <si>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</si>
  <si>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</si>
  <si>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</si>
  <si>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</si>
  <si>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</si>
  <si>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</si>
  <si>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</si>
  <si>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</si>
  <si>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</si>
  <si>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</si>
  <si>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</si>
  <si>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</si>
  <si>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</si>
  <si>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</si>
  <si>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</si>
  <si>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</si>
  <si>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</si>
  <si>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</si>
  <si>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</si>
  <si>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</si>
  <si>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</si>
  <si>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</si>
  <si>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</si>
  <si>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</si>
  <si>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</si>
  <si>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</si>
  <si>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</si>
  <si>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</si>
  <si>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</si>
  <si>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</si>
  <si>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</si>
  <si>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</si>
  <si>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</si>
  <si>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</si>
  <si>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</si>
  <si>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</si>
  <si>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</si>
  <si>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</si>
  <si>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</si>
  <si>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</si>
  <si>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</si>
  <si>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</si>
  <si>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</si>
  <si>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</si>
  <si>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</si>
  <si>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</si>
  <si>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</si>
  <si>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</si>
  <si>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</si>
  <si>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</si>
  <si>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</si>
  <si>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</si>
  <si>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</si>
  <si>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</si>
  <si>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</si>
  <si>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</si>
  <si>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</si>
  <si>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</si>
  <si>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</si>
  <si>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</si>
  <si>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</si>
  <si>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</si>
  <si>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</si>
  <si>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</si>
  <si>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</si>
  <si>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</si>
  <si>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</si>
  <si>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</si>
  <si>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</si>
  <si>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</si>
  <si>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</si>
  <si>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</si>
  <si>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</si>
  <si>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</si>
  <si>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</si>
  <si>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</si>
  <si>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</si>
  <si>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</si>
  <si>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</si>
  <si>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</si>
  <si>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</si>
  <si>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</si>
  <si>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</si>
  <si>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</si>
  <si>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</si>
  <si>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</si>
  <si>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</si>
  <si>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</si>
  <si>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</si>
  <si>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</si>
  <si>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</si>
  <si>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</si>
  <si>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</si>
  <si>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</si>
  <si>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</si>
  <si>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</si>
  <si>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</si>
  <si>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</si>
  <si>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</si>
  <si>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</si>
  <si>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</si>
  <si>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</si>
  <si>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</si>
  <si>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</si>
  <si>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</si>
  <si>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</si>
  <si>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</si>
  <si>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</si>
  <si>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</si>
  <si>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</si>
  <si>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</si>
  <si>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</si>
  <si>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</si>
  <si>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</si>
  <si>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</si>
  <si>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</si>
  <si>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</si>
  <si>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</si>
  <si>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</si>
  <si>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</si>
  <si>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</si>
  <si>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</si>
  <si>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</si>
  <si>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</si>
  <si>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</si>
  <si>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</si>
  <si>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</si>
  <si>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</si>
  <si>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</si>
  <si>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</si>
  <si>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</si>
  <si>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</si>
  <si>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</si>
  <si>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</si>
  <si>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</si>
  <si>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</si>
  <si>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</si>
  <si>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</si>
  <si>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</si>
  <si>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</si>
  <si>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</si>
  <si>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</si>
  <si>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</si>
  <si>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</si>
  <si>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</si>
  <si>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</si>
  <si>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</si>
  <si>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</si>
  <si>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</si>
  <si>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</si>
  <si>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</si>
  <si>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</si>
  <si>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</si>
  <si>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</si>
  <si>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</si>
  <si>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</si>
  <si>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</si>
  <si>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</si>
  <si>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</si>
  <si>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</si>
  <si>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</si>
  <si>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</si>
  <si>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</si>
  <si>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</si>
  <si>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</si>
  <si>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</si>
  <si>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</si>
  <si>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</si>
  <si>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</si>
  <si>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</si>
  <si>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</si>
  <si>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</si>
  <si>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</si>
  <si>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</si>
  <si>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</si>
  <si>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</si>
  <si>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</si>
  <si>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</si>
  <si>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</si>
  <si>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</si>
  <si>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</si>
  <si>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</si>
  <si>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</si>
  <si>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</si>
  <si>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</si>
  <si>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</si>
  <si>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</si>
  <si>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</si>
  <si>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</si>
  <si>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</si>
  <si>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</si>
  <si>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</si>
  <si>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</si>
  <si>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</si>
  <si>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</si>
  <si>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</si>
  <si>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</si>
  <si>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</si>
  <si>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</si>
  <si>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</si>
  <si>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</si>
  <si>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</si>
  <si>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</si>
  <si>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</si>
  <si>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</si>
  <si>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</si>
  <si>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</si>
  <si>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</si>
  <si>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</si>
  <si>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</si>
  <si>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</si>
  <si>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</si>
  <si>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</si>
  <si>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</si>
  <si>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</si>
  <si>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</si>
  <si>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</si>
  <si>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</si>
  <si>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</si>
  <si>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</si>
  <si>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</si>
  <si>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</si>
  <si>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</si>
  <si>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</si>
  <si>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</si>
  <si>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</si>
  <si>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</si>
  <si>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</si>
  <si>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</si>
  <si>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</si>
  <si>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</si>
  <si>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</si>
  <si>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</si>
  <si>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</si>
  <si>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</si>
  <si>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</si>
  <si>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</si>
  <si>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</si>
  <si>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</si>
  <si>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</si>
  <si>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</si>
  <si>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</si>
  <si>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</si>
  <si>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</si>
  <si>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</si>
  <si>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</si>
  <si>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</si>
  <si>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</si>
  <si>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</si>
  <si>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</si>
  <si>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</si>
  <si>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</si>
  <si>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</si>
  <si>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</si>
  <si>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</si>
  <si>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</si>
  <si>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</si>
  <si>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</si>
  <si>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</si>
  <si>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</si>
  <si>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</si>
  <si>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</si>
  <si>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</si>
  <si>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</si>
  <si>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</si>
  <si>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</si>
  <si>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</si>
  <si>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</si>
  <si>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</si>
  <si>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</si>
  <si>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</si>
  <si>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</si>
  <si>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</si>
  <si>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</si>
  <si>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</si>
  <si>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</si>
  <si>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</si>
  <si>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</si>
  <si>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</si>
  <si>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</si>
  <si>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</si>
  <si>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</si>
  <si>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</si>
  <si>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</si>
  <si>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</si>
  <si>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</si>
  <si>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</si>
  <si>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</si>
  <si>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</si>
  <si>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</si>
  <si>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</si>
  <si>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</si>
  <si>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</si>
  <si>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</si>
  <si>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</si>
  <si>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</si>
  <si>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</si>
  <si>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</si>
  <si>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</si>
  <si>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</si>
  <si>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</si>
  <si>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</si>
  <si>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</si>
  <si>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</si>
  <si>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</si>
  <si>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</si>
  <si>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</si>
  <si>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</si>
  <si>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</si>
  <si>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</si>
  <si>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</si>
  <si>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</si>
  <si>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</si>
  <si>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</si>
  <si>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</si>
  <si>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</si>
  <si>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</si>
  <si>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</si>
  <si>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</si>
  <si>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</si>
  <si>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</si>
  <si>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</si>
  <si>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</si>
  <si>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</si>
  <si>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</si>
  <si>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</si>
  <si>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</si>
  <si>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</si>
  <si>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</si>
  <si>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</si>
  <si>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</si>
  <si>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</si>
  <si>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</si>
  <si>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</si>
  <si>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</si>
  <si>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</si>
  <si>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</si>
  <si>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</si>
  <si>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</si>
  <si>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</si>
  <si>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</si>
  <si>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</si>
  <si>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</si>
  <si>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</si>
  <si>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</si>
  <si>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</si>
  <si>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</si>
  <si>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</si>
  <si>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</si>
  <si>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</si>
  <si>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</si>
  <si>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</si>
  <si>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</si>
  <si>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</si>
  <si>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</si>
  <si>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</si>
  <si>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</si>
  <si>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</si>
  <si>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</si>
  <si>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</si>
  <si>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</si>
  <si>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</si>
  <si>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</si>
  <si>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</si>
  <si>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</si>
  <si>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</si>
  <si>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</si>
  <si>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</si>
  <si>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</si>
  <si>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</si>
  <si>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</si>
  <si>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</si>
  <si>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</si>
  <si>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</si>
  <si>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</si>
  <si>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</si>
  <si>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</si>
  <si>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</si>
  <si>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</si>
  <si>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</si>
  <si>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</si>
  <si>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</si>
  <si>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</si>
  <si>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</si>
  <si>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</si>
  <si>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</si>
  <si>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</si>
  <si>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</si>
  <si>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</si>
  <si>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</si>
  <si>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</si>
  <si>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</si>
  <si>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</si>
  <si>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</si>
  <si>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</si>
  <si>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</si>
  <si>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</si>
  <si>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</si>
  <si>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</si>
  <si>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</si>
  <si>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</si>
  <si>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</si>
  <si>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</si>
  <si>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</si>
  <si>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</si>
  <si>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</si>
  <si>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</si>
  <si>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</si>
  <si>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</si>
  <si>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</si>
  <si>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</si>
  <si>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</si>
  <si>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</si>
  <si>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</si>
  <si>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</si>
  <si>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</si>
  <si>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</si>
  <si>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</si>
  <si>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</si>
  <si>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</si>
  <si>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</si>
  <si>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</si>
  <si>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</si>
  <si>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</si>
  <si>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</si>
  <si>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</si>
  <si>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</si>
  <si>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</si>
  <si>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</si>
  <si>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</si>
  <si>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</si>
  <si>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</si>
  <si>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</si>
  <si>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</si>
  <si>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</si>
  <si>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</si>
  <si>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</si>
  <si>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</si>
  <si>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</si>
  <si>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</si>
  <si>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</si>
  <si>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</si>
  <si>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</si>
  <si>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</si>
  <si>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</si>
  <si>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</si>
  <si>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</si>
  <si>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</si>
  <si>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</si>
  <si>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</si>
  <si>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</si>
  <si>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</si>
  <si>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</si>
  <si>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</si>
  <si>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</si>
  <si>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</si>
  <si>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</si>
  <si>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</si>
  <si>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</si>
  <si>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</si>
  <si>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</si>
  <si>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</si>
  <si>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</si>
  <si>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</si>
  <si>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</si>
  <si>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</si>
  <si>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</si>
  <si>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</si>
  <si>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</si>
  <si>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</si>
  <si>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</si>
  <si>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</si>
  <si>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</si>
  <si>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</si>
  <si>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</si>
  <si>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</si>
  <si>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</si>
  <si>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</si>
  <si>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</si>
  <si>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</si>
  <si>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</si>
  <si>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</si>
  <si>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</si>
  <si>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</si>
  <si>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</si>
  <si>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</si>
  <si>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</si>
  <si>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</si>
  <si>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</si>
  <si>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</si>
  <si>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</si>
  <si>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</si>
  <si>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</si>
  <si>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</si>
  <si>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</si>
  <si>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</si>
  <si>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</si>
  <si>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</si>
  <si>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</si>
  <si>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</si>
  <si>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</si>
  <si>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</si>
  <si>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</si>
  <si>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</si>
  <si>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</si>
  <si>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</si>
  <si>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</si>
  <si>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</si>
  <si>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</si>
  <si>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</si>
  <si>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</si>
  <si>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</si>
  <si>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</si>
  <si>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</si>
  <si>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</si>
  <si>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</si>
  <si>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</si>
  <si>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</si>
  <si>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</si>
  <si>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</si>
  <si>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</si>
  <si>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</si>
  <si>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</si>
  <si>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</si>
  <si>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</si>
  <si>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</si>
  <si>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</si>
  <si>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</si>
  <si>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</si>
  <si>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</si>
  <si>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</si>
  <si>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</si>
  <si>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</si>
  <si>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</si>
  <si>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</si>
  <si>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</si>
  <si>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</si>
  <si>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</si>
  <si>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</si>
  <si>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</si>
  <si>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</si>
  <si>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</si>
  <si>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</si>
  <si>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</si>
  <si>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</si>
  <si>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</si>
  <si>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</si>
  <si>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</si>
  <si>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</si>
  <si>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</si>
  <si>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</si>
  <si>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</si>
  <si>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</si>
  <si>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</si>
  <si>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</si>
  <si>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</si>
  <si>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</si>
  <si>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</si>
  <si>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</si>
  <si>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</si>
  <si>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</si>
  <si>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</si>
  <si>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</si>
  <si>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</si>
  <si>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</si>
  <si>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</si>
  <si>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</si>
  <si>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</si>
  <si>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</si>
  <si>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</si>
  <si>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</si>
  <si>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</si>
  <si>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</si>
  <si>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</si>
  <si>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</si>
  <si>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</si>
  <si>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</si>
  <si>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</si>
  <si>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</si>
  <si>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</si>
  <si>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</si>
  <si>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</si>
  <si>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</si>
  <si>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</si>
  <si>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</si>
  <si>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</si>
  <si>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</si>
  <si>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</si>
  <si>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</si>
  <si>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</si>
  <si>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</si>
  <si>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</si>
  <si>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</si>
  <si>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</si>
  <si>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</si>
  <si>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</si>
  <si>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</si>
  <si>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</si>
  <si>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</si>
  <si>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</si>
  <si>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</si>
  <si>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</si>
  <si>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</si>
  <si>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</si>
  <si>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</si>
  <si>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</si>
  <si>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</si>
  <si>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</si>
  <si>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</si>
  <si>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</si>
  <si>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</si>
  <si>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</si>
  <si>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</si>
  <si>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</si>
  <si>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</si>
  <si>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</si>
  <si>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</si>
  <si>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</si>
  <si>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</si>
  <si>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</si>
  <si>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</si>
  <si>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</si>
  <si>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</si>
  <si>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</si>
  <si>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</si>
  <si>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</si>
  <si>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</si>
  <si>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</si>
  <si>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</si>
  <si>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</si>
  <si>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</si>
  <si>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</si>
  <si>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</si>
  <si>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</si>
  <si>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</si>
  <si>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</si>
  <si>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</si>
  <si>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</si>
  <si>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</si>
  <si>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</si>
  <si>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</si>
  <si>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</si>
  <si>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</si>
  <si>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</si>
  <si>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</si>
  <si>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</si>
  <si>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</si>
  <si>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</si>
  <si>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</si>
  <si>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</si>
  <si>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</si>
  <si>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</si>
  <si>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</si>
  <si>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</si>
  <si>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</si>
  <si>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</si>
  <si>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</si>
  <si>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</si>
  <si>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</si>
  <si>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</si>
  <si>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</si>
  <si>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</si>
  <si>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</si>
  <si>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</si>
  <si>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</si>
  <si>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</si>
  <si>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</si>
  <si>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</si>
  <si>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</si>
  <si>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</si>
  <si>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</si>
  <si>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</si>
  <si>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</si>
  <si>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</si>
  <si>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</si>
  <si>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</si>
  <si>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</si>
  <si>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</si>
  <si>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</si>
  <si>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</si>
  <si>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</si>
  <si>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</si>
  <si>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</si>
  <si>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</si>
  <si>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</si>
  <si>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</si>
  <si>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</si>
  <si>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</si>
  <si>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</si>
  <si>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</si>
  <si>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</si>
  <si>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</si>
  <si>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</si>
  <si>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</si>
  <si>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</si>
  <si>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</si>
  <si>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</si>
  <si>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</si>
  <si>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</si>
  <si>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</si>
  <si>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</si>
  <si>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</si>
  <si>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</si>
  <si>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</si>
  <si>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</si>
  <si>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</si>
  <si>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</si>
  <si>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</si>
  <si>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</si>
  <si>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</si>
  <si>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</si>
  <si>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</si>
  <si>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</si>
  <si>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</si>
  <si>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</si>
  <si>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</si>
  <si>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</si>
  <si>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</si>
  <si>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</si>
  <si>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</si>
  <si>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</si>
  <si>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</si>
  <si>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</si>
  <si>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</si>
  <si>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</si>
  <si>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</si>
  <si>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</si>
  <si>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</si>
  <si>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</si>
  <si>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</si>
  <si>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</si>
  <si>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</si>
  <si>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</si>
  <si>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</si>
  <si>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</si>
  <si>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</si>
  <si>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</si>
  <si>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</si>
  <si>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</si>
  <si>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</si>
  <si>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</si>
  <si>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</si>
  <si>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</si>
  <si>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</si>
  <si>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</si>
  <si>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</si>
  <si>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</si>
  <si>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</si>
  <si>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</si>
  <si>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</si>
  <si>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</si>
  <si>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</si>
  <si>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</si>
  <si>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</si>
  <si>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</si>
  <si>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</si>
  <si>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</si>
  <si>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</si>
  <si>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</si>
  <si>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</si>
  <si>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</si>
  <si>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</si>
  <si>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</si>
  <si>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</si>
  <si>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</si>
  <si>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</si>
  <si>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</si>
  <si>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</si>
  <si>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</si>
  <si>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</si>
  <si>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</si>
  <si>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</si>
  <si>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</si>
  <si>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</si>
  <si>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</si>
  <si>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</si>
  <si>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</si>
  <si>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</si>
  <si>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</si>
  <si>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</si>
  <si>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</si>
  <si>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</si>
  <si>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</si>
  <si>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</si>
  <si>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</si>
  <si>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</si>
  <si>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</si>
  <si>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</si>
  <si>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</si>
  <si>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</si>
  <si>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</si>
  <si>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</si>
  <si>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</si>
  <si>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</si>
  <si>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</si>
  <si>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</si>
  <si>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</si>
  <si>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</si>
  <si>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</si>
  <si>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</si>
  <si>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</si>
  <si>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</si>
  <si>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</si>
  <si>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</si>
  <si>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</si>
  <si>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</si>
  <si>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</si>
  <si>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</si>
  <si>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</si>
  <si>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</si>
  <si>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</si>
  <si>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</si>
  <si>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</si>
  <si>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</si>
  <si>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</si>
  <si>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</si>
  <si>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</si>
  <si>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</si>
  <si>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</si>
  <si>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</si>
  <si>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</si>
  <si>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</si>
  <si>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</si>
  <si>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</si>
  <si>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</si>
  <si>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</si>
  <si>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</si>
  <si>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</si>
  <si>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</si>
  <si>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</si>
  <si>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</si>
  <si>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</si>
  <si>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</si>
  <si>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</si>
  <si>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</si>
  <si>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</si>
  <si>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</si>
  <si>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</si>
  <si>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</si>
  <si>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</si>
  <si>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</si>
  <si>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</si>
  <si>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</si>
  <si>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</si>
  <si>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</si>
  <si>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</si>
  <si>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</si>
  <si>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</si>
  <si>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</si>
  <si>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</si>
  <si>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</si>
  <si>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</si>
  <si>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</si>
  <si>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</si>
  <si>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</si>
  <si>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</si>
  <si>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</si>
  <si>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</si>
  <si>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</si>
  <si>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</si>
  <si>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</si>
  <si>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</si>
  <si>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</si>
  <si>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</si>
  <si>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</si>
  <si>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</si>
  <si>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</si>
  <si>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</si>
  <si>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</si>
  <si>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</si>
  <si>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</si>
  <si>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</si>
  <si>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</si>
  <si>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</si>
  <si>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</si>
  <si>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</si>
  <si>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</si>
  <si>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</si>
  <si>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</si>
  <si>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</si>
  <si>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</si>
  <si>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</si>
  <si>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</si>
  <si>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</si>
  <si>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</si>
  <si>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</si>
  <si>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</si>
  <si>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</si>
  <si>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</si>
  <si>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</si>
  <si>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</si>
  <si>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</si>
  <si>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</si>
  <si>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</si>
  <si>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</si>
  <si>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</si>
  <si>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</si>
  <si>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</si>
  <si>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</si>
  <si>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</si>
  <si>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</si>
  <si>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</si>
  <si>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</si>
  <si>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</si>
  <si>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</si>
  <si>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</si>
  <si>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</si>
  <si>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</si>
  <si>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</si>
  <si>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</si>
  <si>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</si>
  <si>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</si>
  <si>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</si>
  <si>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</si>
  <si>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</si>
  <si>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</si>
  <si>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</si>
  <si>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</si>
  <si>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</si>
  <si>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</si>
  <si>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</si>
  <si>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</si>
  <si>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</si>
  <si>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</si>
  <si>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</si>
  <si>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</si>
  <si>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</si>
  <si>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</si>
  <si>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</si>
  <si>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</si>
  <si>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</si>
  <si>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</si>
  <si>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</si>
  <si>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</si>
  <si>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</si>
  <si>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</si>
  <si>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</si>
  <si>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</si>
  <si>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</si>
  <si>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</si>
  <si>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</si>
  <si>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</si>
  <si>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</si>
  <si>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</si>
  <si>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</si>
  <si>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</si>
  <si>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</si>
  <si>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</si>
  <si>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</si>
  <si>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</si>
  <si>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</si>
  <si>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</si>
  <si>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</si>
  <si>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</si>
  <si>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</si>
  <si>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</si>
  <si>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</si>
  <si>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</si>
  <si>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</si>
  <si>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</si>
  <si>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</si>
  <si>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</si>
  <si>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</si>
  <si>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</si>
  <si>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</si>
  <si>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</si>
  <si>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</si>
  <si>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</si>
  <si>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</si>
  <si>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</si>
  <si>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</si>
  <si>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</si>
  <si>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</si>
  <si>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</si>
  <si>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</si>
  <si>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</si>
  <si>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</si>
  <si>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</si>
  <si>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</si>
  <si>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</si>
  <si>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</si>
  <si>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</si>
  <si>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</si>
  <si>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</si>
  <si>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</si>
  <si>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</si>
  <si>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</si>
  <si>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</si>
  <si>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</si>
  <si>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</si>
  <si>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</si>
  <si>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</si>
  <si>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</si>
  <si>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</si>
  <si>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</si>
  <si>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</si>
  <si>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</si>
  <si>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</si>
  <si>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</si>
  <si>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</si>
  <si>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</si>
  <si>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</si>
  <si>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</si>
  <si>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</si>
  <si>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</si>
  <si>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</si>
  <si>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</si>
  <si>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</si>
  <si>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</si>
  <si>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</si>
  <si>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</si>
  <si>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</si>
  <si>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</si>
  <si>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</si>
  <si>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</si>
  <si>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</si>
  <si>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</si>
  <si>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</si>
  <si>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</si>
  <si>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</si>
  <si>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</si>
  <si>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</si>
  <si>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</si>
  <si>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</si>
  <si>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</si>
  <si>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</si>
  <si>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</si>
  <si>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</si>
  <si>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</si>
  <si>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</si>
  <si>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</si>
  <si>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</si>
  <si>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</si>
  <si>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</si>
  <si>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</si>
  <si>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</si>
  <si>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</si>
  <si>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</si>
  <si>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</si>
  <si>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</si>
  <si>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</si>
  <si>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</si>
  <si>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</si>
  <si>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</si>
  <si>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</si>
  <si>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</si>
  <si>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</si>
  <si>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</si>
  <si>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</si>
  <si>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</si>
  <si>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</si>
  <si>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</si>
  <si>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</si>
  <si>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</si>
  <si>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</si>
  <si>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</si>
  <si>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</si>
  <si>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</si>
  <si>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</si>
  <si>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</si>
  <si>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</si>
  <si>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</si>
  <si>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</si>
  <si>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</si>
  <si>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</si>
  <si>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</si>
  <si>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</si>
  <si>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</si>
  <si>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</si>
  <si>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</si>
  <si>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</si>
  <si>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</si>
  <si>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</si>
  <si>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</si>
  <si>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</si>
  <si>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</si>
  <si>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</si>
  <si>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</si>
  <si>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</si>
  <si>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</si>
  <si>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</si>
  <si>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</si>
  <si>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</si>
  <si>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</si>
  <si>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</si>
  <si>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</si>
  <si>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</si>
  <si>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</si>
  <si>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</si>
  <si>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</si>
  <si>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</si>
  <si>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</si>
  <si>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</si>
  <si>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</si>
  <si>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</si>
  <si>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</si>
  <si>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</si>
  <si>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</si>
  <si>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</si>
  <si>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</si>
  <si>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</si>
  <si>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</si>
  <si>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</si>
  <si>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</si>
  <si>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</si>
  <si>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</si>
  <si>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</si>
  <si>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</si>
  <si>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</si>
  <si>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</si>
  <si>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</si>
  <si>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</si>
  <si>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</si>
  <si>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</si>
  <si>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</si>
  <si>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</si>
  <si>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</si>
  <si>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</si>
  <si>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</si>
  <si>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</si>
  <si>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</si>
  <si>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</si>
  <si>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</si>
  <si>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</si>
  <si>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</si>
  <si>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</si>
  <si>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</si>
  <si>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</si>
  <si>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</si>
  <si>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</si>
  <si>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</si>
  <si>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</si>
  <si>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</si>
  <si>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</si>
  <si>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</si>
  <si>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</si>
  <si>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</si>
  <si>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</si>
  <si>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</si>
  <si>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</si>
  <si>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</si>
  <si>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</si>
  <si>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</si>
  <si>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</si>
  <si>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</si>
  <si>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</si>
  <si>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</si>
  <si>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</si>
  <si>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</si>
  <si>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</si>
  <si>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</si>
  <si>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</si>
  <si>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</si>
  <si>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</si>
  <si>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</si>
  <si>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</si>
  <si>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</si>
  <si>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</si>
  <si>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</si>
  <si>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</si>
  <si>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</si>
  <si>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</si>
  <si>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</si>
  <si>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</si>
  <si>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</si>
  <si>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</si>
  <si>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</si>
  <si>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</si>
  <si>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</si>
  <si>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</si>
  <si>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</si>
  <si>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</si>
  <si>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</si>
  <si>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</si>
  <si>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</si>
  <si>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</si>
  <si>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</si>
  <si>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</si>
  <si>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</si>
  <si>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</si>
  <si>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</si>
  <si>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</si>
  <si>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</si>
  <si>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</si>
  <si>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</si>
  <si>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</si>
  <si>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</si>
  <si>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</si>
  <si>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</si>
  <si>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</si>
  <si>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</si>
  <si>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</si>
  <si>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</si>
  <si>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</si>
  <si>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</si>
  <si>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</si>
  <si>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</si>
  <si>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</si>
  <si>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</si>
  <si>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</si>
  <si>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</si>
  <si>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</si>
  <si>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</si>
  <si>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</si>
  <si>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</si>
  <si>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</si>
  <si>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</si>
  <si>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</si>
  <si>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</si>
  <si>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</si>
  <si>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</si>
  <si>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</si>
  <si>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</si>
  <si>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</si>
  <si>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</si>
  <si>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</si>
  <si>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</si>
  <si>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</si>
  <si>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</si>
  <si>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</si>
  <si>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</si>
  <si>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</si>
  <si>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</si>
  <si>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</si>
  <si>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</si>
  <si>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</si>
  <si>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</si>
  <si>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</si>
  <si>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</si>
  <si>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</si>
  <si>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</si>
  <si>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</si>
  <si>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</si>
  <si>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</si>
  <si>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</si>
  <si>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</si>
  <si>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</si>
  <si>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</si>
  <si>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</si>
  <si>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</si>
  <si>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</si>
  <si>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</si>
  <si>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</si>
  <si>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</si>
  <si>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</si>
  <si>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</si>
  <si>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</si>
  <si>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</si>
  <si>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</si>
  <si>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</si>
  <si>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</si>
  <si>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</si>
  <si>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</si>
  <si>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</si>
  <si>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</si>
  <si>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</si>
  <si>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</si>
  <si>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</si>
  <si>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</si>
  <si>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</si>
  <si>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</si>
  <si>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</si>
  <si>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</si>
  <si>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</si>
  <si>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</si>
  <si>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</si>
  <si>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</si>
  <si>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</si>
  <si>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</si>
  <si>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</si>
  <si>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</si>
  <si>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</si>
  <si>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</si>
  <si>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</si>
  <si>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</si>
  <si>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</si>
  <si>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</si>
  <si>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</si>
  <si>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</si>
  <si>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</si>
  <si>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</si>
  <si>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</si>
  <si>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</si>
  <si>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</si>
  <si>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</si>
  <si>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</si>
  <si>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</si>
  <si>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</si>
  <si>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</si>
  <si>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</si>
  <si>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</si>
  <si>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</si>
  <si>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</si>
  <si>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</si>
  <si>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</si>
  <si>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</si>
  <si>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</si>
  <si>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</si>
  <si>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</si>
  <si>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</si>
  <si>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</si>
  <si>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</si>
  <si>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</si>
  <si>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</si>
  <si>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</si>
  <si>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</si>
  <si>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</si>
  <si>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</si>
  <si>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</si>
  <si>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</si>
  <si>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</si>
  <si>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</si>
  <si>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</si>
  <si>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</si>
  <si>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</si>
  <si>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</si>
  <si>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</si>
  <si>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</si>
  <si>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</si>
  <si>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</si>
  <si>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</si>
  <si>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</si>
  <si>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</si>
  <si>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</si>
  <si>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</si>
  <si>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</si>
  <si>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</si>
  <si>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</si>
  <si>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</si>
  <si>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</si>
  <si>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</si>
  <si>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</si>
  <si>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</si>
  <si>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</si>
  <si>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</si>
  <si>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</si>
  <si>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</si>
  <si>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</si>
  <si>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</si>
  <si>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</si>
  <si>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</si>
  <si>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</si>
  <si>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</si>
  <si>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</si>
  <si>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</si>
  <si>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</si>
  <si>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</si>
  <si>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</si>
  <si>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</si>
  <si>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</si>
  <si>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</si>
  <si>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</si>
  <si>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</si>
  <si>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</si>
  <si>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</si>
  <si>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</si>
  <si>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</si>
  <si>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</si>
  <si>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</si>
  <si>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</si>
  <si>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</si>
  <si>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</si>
  <si>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</si>
  <si>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</si>
  <si>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</si>
  <si>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</si>
  <si>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</si>
  <si>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</si>
  <si>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</si>
  <si>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</si>
  <si>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</si>
  <si>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</si>
  <si>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</si>
  <si>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</si>
  <si>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</si>
  <si>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</si>
  <si>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</si>
  <si>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</si>
  <si>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</si>
  <si>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</si>
  <si>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</si>
  <si>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</si>
  <si>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</si>
  <si>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</si>
  <si>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</si>
  <si>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</si>
  <si>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</si>
  <si>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</si>
  <si>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</si>
  <si>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</si>
  <si>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</si>
  <si>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</si>
  <si>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</si>
  <si>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</si>
  <si>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</si>
  <si>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</si>
  <si>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</si>
  <si>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</si>
  <si>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</si>
  <si>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</si>
  <si>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</si>
  <si>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</si>
  <si>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</si>
  <si>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</si>
  <si>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</si>
  <si>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</si>
  <si>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</si>
  <si>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</si>
  <si>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</si>
  <si>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</si>
  <si>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</si>
  <si>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</si>
  <si>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</si>
  <si>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</si>
  <si>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</si>
  <si>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</si>
  <si>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</si>
  <si>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</si>
  <si>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</si>
  <si>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</si>
  <si>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</si>
  <si>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</si>
  <si>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</si>
  <si>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</si>
  <si>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</si>
  <si>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</si>
  <si>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</si>
  <si>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</si>
  <si>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</si>
  <si>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</si>
  <si>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</si>
  <si>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</si>
  <si>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</si>
  <si>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</si>
  <si>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</si>
  <si>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</si>
  <si>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</si>
  <si>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</si>
  <si>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</si>
  <si>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</si>
  <si>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</si>
  <si>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</si>
  <si>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</si>
  <si>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</si>
  <si>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</si>
  <si>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</si>
  <si>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</si>
  <si>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</si>
  <si>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</si>
  <si>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</si>
  <si>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</si>
  <si>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</si>
  <si>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</si>
  <si>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</si>
  <si>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</si>
  <si>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</si>
  <si>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</si>
  <si>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</si>
  <si>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</si>
  <si>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</si>
  <si>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</si>
  <si>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</si>
  <si>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</si>
  <si>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</si>
  <si>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</si>
  <si>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</si>
  <si>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</si>
  <si>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</si>
  <si>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</si>
  <si>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</si>
  <si>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</si>
  <si>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</si>
  <si>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</si>
  <si>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</si>
  <si>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</si>
  <si>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</si>
  <si>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</si>
  <si>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</si>
  <si>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</si>
  <si>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</si>
  <si>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</si>
  <si>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</si>
  <si>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</si>
  <si>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</si>
  <si>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</si>
  <si>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</si>
  <si>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</si>
  <si>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</si>
  <si>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</si>
  <si>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</si>
  <si>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</si>
  <si>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</si>
  <si>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</si>
  <si>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</si>
  <si>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</si>
  <si>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</si>
  <si>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</si>
  <si>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</si>
  <si>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</si>
  <si>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</si>
  <si>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</si>
  <si>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</si>
  <si>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</si>
  <si>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</si>
  <si>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</si>
  <si>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</si>
  <si>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</si>
  <si>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</si>
  <si>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</si>
  <si>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</si>
  <si>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</si>
  <si>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</si>
  <si>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</si>
  <si>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</si>
  <si>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</si>
  <si>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</si>
  <si>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</si>
  <si>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</si>
  <si>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</si>
  <si>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</si>
  <si>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</si>
  <si>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</si>
  <si>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</si>
  <si>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</si>
  <si>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</si>
  <si>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</si>
  <si>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</si>
  <si>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</si>
  <si>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</si>
  <si>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</si>
  <si>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</si>
  <si>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</si>
  <si>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</si>
  <si>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</si>
  <si>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</si>
  <si>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</si>
  <si>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</si>
  <si>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</si>
  <si>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</si>
  <si>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</si>
  <si>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</si>
  <si>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</si>
  <si>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</si>
  <si>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</si>
  <si>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</si>
  <si>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</si>
  <si>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</si>
  <si>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</si>
  <si>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</si>
  <si>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</si>
  <si>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</si>
  <si>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</si>
  <si>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</si>
  <si>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</si>
  <si>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</si>
  <si>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</si>
  <si>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</si>
  <si>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</si>
  <si>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</si>
  <si>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</si>
  <si>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</si>
  <si>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</si>
  <si>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</si>
  <si>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</si>
  <si>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</si>
  <si>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</si>
  <si>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</si>
  <si>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</si>
  <si>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</si>
  <si>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</si>
  <si>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</si>
  <si>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</si>
  <si>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</si>
  <si>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</si>
  <si>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</si>
  <si>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</si>
  <si>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</si>
  <si>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</si>
  <si>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</si>
  <si>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</si>
  <si>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</si>
  <si>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</si>
  <si>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</si>
  <si>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</si>
  <si>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</si>
  <si>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</si>
  <si>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</si>
  <si>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</si>
  <si>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</si>
  <si>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</si>
  <si>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</si>
  <si>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</si>
  <si>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</si>
  <si>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</si>
  <si>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</si>
  <si>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</si>
  <si>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</si>
  <si>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</si>
  <si>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</si>
  <si>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</si>
  <si>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</si>
  <si>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</si>
  <si>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</si>
  <si>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</si>
  <si>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</si>
  <si>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</si>
  <si>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</si>
  <si>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</si>
  <si>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</si>
  <si>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</si>
  <si>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</si>
  <si>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</si>
  <si>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</si>
  <si>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</si>
  <si>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</si>
  <si>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</si>
  <si>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</si>
  <si>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</si>
  <si>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</si>
  <si>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</si>
  <si>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</si>
  <si>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</si>
  <si>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</si>
  <si>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</si>
  <si>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</si>
  <si>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</si>
  <si>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</si>
  <si>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</si>
  <si>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</si>
  <si>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</si>
  <si>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</si>
  <si>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</si>
  <si>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</si>
  <si>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</si>
  <si>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</si>
  <si>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</si>
  <si>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</si>
  <si>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</si>
  <si>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</si>
  <si>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</si>
  <si>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</si>
  <si>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</si>
  <si>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</si>
  <si>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</si>
  <si>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</si>
  <si>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</si>
  <si>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</si>
  <si>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</si>
  <si>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</si>
  <si>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</si>
  <si>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</si>
  <si>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</si>
  <si>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</si>
  <si>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</si>
  <si>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</si>
  <si>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</si>
  <si>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</si>
  <si>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</si>
  <si>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</si>
  <si>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</si>
  <si>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</si>
  <si>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</si>
  <si>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</si>
  <si>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</si>
  <si>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</si>
  <si>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</si>
  <si>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</si>
  <si>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</si>
  <si>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</si>
  <si>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</si>
  <si>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</si>
  <si>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</si>
  <si>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</si>
  <si>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</si>
  <si>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</si>
  <si>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</si>
  <si>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</si>
  <si>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</si>
  <si>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</si>
  <si>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</si>
  <si>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</si>
  <si>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</si>
  <si>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</si>
  <si>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</si>
  <si>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</si>
  <si>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</si>
  <si>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</si>
  <si>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</si>
  <si>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</si>
  <si>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</si>
  <si>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</si>
  <si>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</si>
  <si>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</si>
  <si>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</si>
  <si>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</si>
  <si>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</si>
  <si>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</si>
  <si>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</si>
  <si>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</si>
  <si>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</si>
  <si>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</si>
  <si>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</si>
  <si>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</si>
  <si>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</si>
  <si>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</si>
  <si>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</si>
  <si>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</si>
  <si>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</si>
  <si>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</si>
  <si>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</si>
  <si>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</si>
  <si>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</si>
  <si>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</si>
  <si>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</si>
  <si>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</si>
  <si>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</si>
  <si>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</si>
  <si>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</si>
  <si>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</si>
  <si>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</si>
  <si>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</si>
  <si>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</si>
  <si>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</si>
  <si>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</si>
  <si>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</si>
  <si>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</si>
  <si>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</si>
  <si>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</si>
  <si>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</si>
  <si>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</si>
  <si>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</si>
  <si>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</si>
  <si>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</si>
  <si>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</si>
  <si>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</si>
  <si>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</si>
  <si>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</si>
  <si>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</si>
  <si>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</si>
  <si>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</si>
  <si>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</si>
  <si>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</si>
  <si>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</si>
  <si>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</si>
  <si>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</si>
  <si>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</si>
  <si>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</si>
  <si>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</si>
  <si>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</si>
  <si>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</si>
  <si>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</si>
  <si>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</si>
  <si>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</si>
  <si>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</si>
  <si>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</si>
  <si>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</si>
  <si>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</si>
  <si>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</si>
  <si>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</si>
  <si>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</si>
  <si>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</si>
  <si>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</si>
  <si>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</si>
  <si>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</si>
  <si>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</si>
  <si>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</si>
  <si>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</si>
  <si>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</si>
  <si>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</si>
  <si>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</si>
  <si>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</si>
  <si>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</si>
  <si>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</si>
  <si>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</si>
  <si>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</si>
  <si>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</si>
  <si>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</si>
  <si>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</si>
  <si>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</si>
  <si>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</si>
  <si>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</si>
  <si>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</si>
  <si>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</si>
  <si>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</si>
  <si>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</si>
  <si>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</si>
  <si>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</si>
  <si>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</si>
  <si>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</si>
  <si>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</si>
  <si>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</si>
  <si>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</si>
  <si>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</si>
  <si>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</si>
  <si>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</si>
  <si>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</si>
  <si>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</si>
  <si>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</si>
  <si>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</si>
  <si>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</si>
  <si>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</si>
  <si>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</si>
  <si>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</si>
  <si>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</si>
  <si>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</si>
  <si>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</si>
  <si>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</si>
  <si>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</si>
  <si>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</si>
  <si>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</si>
  <si>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</si>
  <si>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</si>
  <si>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</si>
  <si>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</si>
  <si>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</si>
  <si>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</si>
  <si>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</si>
  <si>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</si>
  <si>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</si>
  <si>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</si>
  <si>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</si>
  <si>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</si>
  <si>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</si>
  <si>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</si>
  <si>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</si>
  <si>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</si>
  <si>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</si>
  <si>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</si>
  <si>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</si>
  <si>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</si>
  <si>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</si>
  <si>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</si>
  <si>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</si>
  <si>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</si>
  <si>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</si>
  <si>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</si>
  <si>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</si>
  <si>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</si>
  <si>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</si>
  <si>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</si>
  <si>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</si>
  <si>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</si>
  <si>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</si>
  <si>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</si>
  <si>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</si>
  <si>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</si>
  <si>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</si>
  <si>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</si>
  <si>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</si>
  <si>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</si>
  <si>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</si>
  <si>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</si>
  <si>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</si>
  <si>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</si>
  <si>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</si>
  <si>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</si>
  <si>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</si>
  <si>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</si>
  <si>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</si>
  <si>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</si>
  <si>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</si>
  <si>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</si>
  <si>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</si>
  <si>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</si>
  <si>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</si>
  <si>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</si>
  <si>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</si>
  <si>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</si>
  <si>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</si>
  <si>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</si>
  <si>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</si>
  <si>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</si>
  <si>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</si>
  <si>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</si>
  <si>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</si>
  <si>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</si>
  <si>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</si>
  <si>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</si>
  <si>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</si>
  <si>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</si>
  <si>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</si>
  <si>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</si>
  <si>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</si>
  <si>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</si>
  <si>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</si>
  <si>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</si>
  <si>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</si>
  <si>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</si>
  <si>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</si>
  <si>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</si>
  <si>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</si>
  <si>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</si>
  <si>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</si>
  <si>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</si>
  <si>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</si>
  <si>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</si>
  <si>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</si>
  <si>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</si>
  <si>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</si>
  <si>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</si>
  <si>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</si>
  <si>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</si>
  <si>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</si>
  <si>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</si>
  <si>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</si>
  <si>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</si>
  <si>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</si>
  <si>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</si>
  <si>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</si>
  <si>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</si>
  <si>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</si>
  <si>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</si>
  <si>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</si>
  <si>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</si>
  <si>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</si>
  <si>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</si>
  <si>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</si>
  <si>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</si>
  <si>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</si>
  <si>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</si>
  <si>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</si>
  <si>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</si>
  <si>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</si>
  <si>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</si>
  <si>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</si>
  <si>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</si>
  <si>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</si>
  <si>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</si>
  <si>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</si>
  <si>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</si>
  <si>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</si>
  <si>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</si>
  <si>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</si>
  <si>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</si>
  <si>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</si>
  <si>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</si>
  <si>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</si>
  <si>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</si>
  <si>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</si>
  <si>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</si>
  <si>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</si>
  <si>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</si>
  <si>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</si>
  <si>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</si>
  <si>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</si>
  <si>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</si>
  <si>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</si>
  <si>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</si>
  <si>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</si>
  <si>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</si>
  <si>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</si>
  <si>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</si>
  <si>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</si>
  <si>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</si>
  <si>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</si>
  <si>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</si>
  <si>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</si>
  <si>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</si>
  <si>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</si>
  <si>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</si>
  <si>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</si>
  <si>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</si>
  <si>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</si>
  <si>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</si>
  <si>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</si>
  <si>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</si>
  <si>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</si>
  <si>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</si>
  <si>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</si>
  <si>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</si>
  <si>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</si>
  <si>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</si>
  <si>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</si>
  <si>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</si>
  <si>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</si>
  <si>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</si>
  <si>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</si>
  <si>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</si>
  <si>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</si>
  <si>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</si>
  <si>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</si>
  <si>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</si>
  <si>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</si>
  <si>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</si>
  <si>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</si>
  <si>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</si>
  <si>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</si>
  <si>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</si>
  <si>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</si>
  <si>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</si>
  <si>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</si>
  <si>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</si>
  <si>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</si>
  <si>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</si>
  <si>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</si>
  <si>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</si>
  <si>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</si>
  <si>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</si>
  <si>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</si>
  <si>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</si>
  <si>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</si>
  <si>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</si>
  <si>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</si>
  <si>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</si>
  <si>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</si>
  <si>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</si>
  <si>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</si>
  <si>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</si>
  <si>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</si>
  <si>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</si>
  <si>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</si>
  <si>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</si>
  <si>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</si>
  <si>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</si>
  <si>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</si>
  <si>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</si>
  <si>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</si>
  <si>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</si>
  <si>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</si>
  <si>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</si>
  <si>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</si>
  <si>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</si>
  <si>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</si>
  <si>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</si>
  <si>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</si>
  <si>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</si>
  <si>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</si>
  <si>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</si>
  <si>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</si>
  <si>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</si>
  <si>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</si>
  <si>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</si>
  <si>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</si>
  <si>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</si>
  <si>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</si>
  <si>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</si>
  <si>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</si>
  <si>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</si>
  <si>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</si>
  <si>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</si>
  <si>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</si>
  <si>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</si>
  <si>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</si>
  <si>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</si>
  <si>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</si>
  <si>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</si>
  <si>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</si>
  <si>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</si>
  <si>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</si>
  <si>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</si>
  <si>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</si>
  <si>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</si>
  <si>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</si>
  <si>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</si>
  <si>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</si>
  <si>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</si>
  <si>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</si>
  <si>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</si>
  <si>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</si>
  <si>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</si>
  <si>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</si>
  <si>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</si>
  <si>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</si>
  <si>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</si>
  <si>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</si>
  <si>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</si>
  <si>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</si>
  <si>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</si>
  <si>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</si>
  <si>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</si>
  <si>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</si>
  <si>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</si>
  <si>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</si>
  <si>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</si>
  <si>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</si>
  <si>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</si>
  <si>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</si>
  <si>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</si>
  <si>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</si>
  <si>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</si>
  <si>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</si>
  <si>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</si>
  <si>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</si>
  <si>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</si>
  <si>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</si>
  <si>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</si>
  <si>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</si>
  <si>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</si>
  <si>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</si>
  <si>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</si>
  <si>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</si>
  <si>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</si>
  <si>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</si>
  <si>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</si>
  <si>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</si>
  <si>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</si>
  <si>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</si>
  <si>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</si>
  <si>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</si>
  <si>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</si>
  <si>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</si>
  <si>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</si>
  <si>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</si>
  <si>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</si>
  <si>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</si>
  <si>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</si>
  <si>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</si>
  <si>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</si>
  <si>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</si>
  <si>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</si>
  <si>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</si>
  <si>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</si>
  <si>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</si>
  <si>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</si>
  <si>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</si>
  <si>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</si>
  <si>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</si>
  <si>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</si>
  <si>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</si>
  <si>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</si>
  <si>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</si>
  <si>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</si>
  <si>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</si>
  <si>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</si>
  <si>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</si>
  <si>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</si>
  <si>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</si>
  <si>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</si>
  <si>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</si>
  <si>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</si>
  <si>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</si>
  <si>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</si>
  <si>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</si>
  <si>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</si>
  <si>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</si>
  <si>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</si>
  <si>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</si>
  <si>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</si>
  <si>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</si>
  <si>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</si>
  <si>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</si>
  <si>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</si>
  <si>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</si>
  <si>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</si>
  <si>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</si>
  <si>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</si>
  <si>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</si>
  <si>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</si>
  <si>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</si>
  <si>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</si>
  <si>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</si>
  <si>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</si>
  <si>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</si>
  <si>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</si>
  <si>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</si>
  <si>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</si>
  <si>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</si>
  <si>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</si>
  <si>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</si>
  <si>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</si>
  <si>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</si>
  <si>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</si>
  <si>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</si>
  <si>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</si>
  <si>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</si>
  <si>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</si>
  <si>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</si>
  <si>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</si>
  <si>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</si>
  <si>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</si>
  <si>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</si>
  <si>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</si>
  <si>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</si>
  <si>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</si>
  <si>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</si>
  <si>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</si>
  <si>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</si>
  <si>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</si>
  <si>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</si>
  <si>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</si>
  <si>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</si>
  <si>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</si>
  <si>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</si>
  <si>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</si>
  <si>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</si>
  <si>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</si>
  <si>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</si>
  <si>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</si>
  <si>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</si>
  <si>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</si>
  <si>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</si>
  <si>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</si>
  <si>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</si>
  <si>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</si>
  <si>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</si>
  <si>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</si>
  <si>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</si>
  <si>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</si>
  <si>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</si>
  <si>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</si>
  <si>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</si>
  <si>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</si>
  <si>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</si>
  <si>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</si>
  <si>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</si>
  <si>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</si>
  <si>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</si>
  <si>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</si>
  <si>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</si>
  <si>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</si>
  <si>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</si>
  <si>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</si>
  <si>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</si>
  <si>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</si>
  <si>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</si>
  <si>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</si>
  <si>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</si>
  <si>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</si>
  <si>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</si>
  <si>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</si>
  <si>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</si>
  <si>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</si>
  <si>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</si>
  <si>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</si>
  <si>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</si>
  <si>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</si>
  <si>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</si>
  <si>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</si>
  <si>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</si>
  <si>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</si>
  <si>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</si>
  <si>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</si>
  <si>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</si>
  <si>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</si>
  <si>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</si>
  <si>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</si>
  <si>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</si>
  <si>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</si>
  <si>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</si>
  <si>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</si>
  <si>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</si>
  <si>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</si>
  <si>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</si>
  <si>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</si>
  <si>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</si>
  <si>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</si>
  <si>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</si>
  <si>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</si>
  <si>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</si>
  <si>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</si>
  <si>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</si>
  <si>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</si>
  <si>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</si>
  <si>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</si>
  <si>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</si>
  <si>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</si>
  <si>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</si>
  <si>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</si>
  <si>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</si>
  <si>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</si>
  <si>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</si>
  <si>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</si>
  <si>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</si>
  <si>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</si>
  <si>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</si>
  <si>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</si>
  <si>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</si>
  <si>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</si>
  <si>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</si>
  <si>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</si>
  <si>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</si>
  <si>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</si>
  <si>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</si>
  <si>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</si>
  <si>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</si>
  <si>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</si>
  <si>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</si>
  <si>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</si>
  <si>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</si>
  <si>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</si>
  <si>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</si>
  <si>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</si>
  <si>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</si>
  <si>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</si>
  <si>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</si>
  <si>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</si>
  <si>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</si>
  <si>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</si>
  <si>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</si>
  <si>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</si>
  <si>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</si>
  <si>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</si>
  <si>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</si>
  <si>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</si>
  <si>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</si>
  <si>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</si>
  <si>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</si>
  <si>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</si>
  <si>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</si>
  <si>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</si>
  <si>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</si>
  <si>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</si>
  <si>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</si>
  <si>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</si>
  <si>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</si>
  <si>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</si>
  <si>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</si>
  <si>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</si>
  <si>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</si>
  <si>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</si>
  <si>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</si>
  <si>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</si>
  <si>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</si>
  <si>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</si>
  <si>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</si>
  <si>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</si>
  <si>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</si>
  <si>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</si>
  <si>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</si>
  <si>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</si>
  <si>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</si>
  <si>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</si>
  <si>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</si>
  <si>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</si>
  <si>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</si>
  <si>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</si>
  <si>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</si>
  <si>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</si>
  <si>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</si>
  <si>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</si>
  <si>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</si>
  <si>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</si>
  <si>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</si>
  <si>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</si>
  <si>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</si>
  <si>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</si>
  <si>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</si>
  <si>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</si>
  <si>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</si>
  <si>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</si>
  <si>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</si>
  <si>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</si>
  <si>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</si>
  <si>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</si>
  <si>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</si>
  <si>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</si>
  <si>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</si>
  <si>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</si>
  <si>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</si>
  <si>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</si>
  <si>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</si>
  <si>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</si>
  <si>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</si>
  <si>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</si>
  <si>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</si>
  <si>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</si>
  <si>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</si>
  <si>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</si>
  <si>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</si>
  <si>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</si>
  <si>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</si>
  <si>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</si>
  <si>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</si>
  <si>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</si>
  <si>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</si>
  <si>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</si>
  <si>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</si>
  <si>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</si>
  <si>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</si>
  <si>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</si>
  <si>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</si>
  <si>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</si>
  <si>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</si>
  <si>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</si>
  <si>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</si>
  <si>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</si>
  <si>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</si>
  <si>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</si>
  <si>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</si>
  <si>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</si>
  <si>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</si>
  <si>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</si>
  <si>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</si>
  <si>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</si>
  <si>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</si>
  <si>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</si>
  <si>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</si>
  <si>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</si>
  <si>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</si>
  <si>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</si>
  <si>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</si>
  <si>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</si>
  <si>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</si>
  <si>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</si>
  <si>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</si>
  <si>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</si>
  <si>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</si>
  <si>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</si>
  <si>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</si>
  <si>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</si>
  <si>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</si>
  <si>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</si>
  <si>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</si>
  <si>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</si>
  <si>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</si>
  <si>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</si>
  <si>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</si>
  <si>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</si>
  <si>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</si>
  <si>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</si>
  <si>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</si>
  <si>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</si>
  <si>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</si>
  <si>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</si>
  <si>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</si>
  <si>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</si>
  <si>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</si>
  <si>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</si>
  <si>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</si>
  <si>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</si>
  <si>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</si>
  <si>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</si>
  <si>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</si>
  <si>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</si>
  <si>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</si>
  <si>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</si>
  <si>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</si>
  <si>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</si>
  <si>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</si>
  <si>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</si>
  <si>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</si>
  <si>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</si>
  <si>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</si>
  <si>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</si>
  <si>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</si>
  <si>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</si>
  <si>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</si>
  <si>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</si>
  <si>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</si>
  <si>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</si>
  <si>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</si>
  <si>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</si>
  <si>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</si>
  <si>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</si>
  <si>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</si>
  <si>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</si>
  <si>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</si>
  <si>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</si>
  <si>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</si>
  <si>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</si>
  <si>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</si>
  <si>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</si>
  <si>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</si>
  <si>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</si>
  <si>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</si>
  <si>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</si>
  <si>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</si>
  <si>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</si>
  <si>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</si>
  <si>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</si>
  <si>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</si>
  <si>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</si>
  <si>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</si>
  <si>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</si>
  <si>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</si>
  <si>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</si>
  <si>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</si>
  <si>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</si>
  <si>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</si>
  <si>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</si>
  <si>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</si>
  <si>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</si>
  <si>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</si>
  <si>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</si>
  <si>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</si>
  <si>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</si>
  <si>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</si>
  <si>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</si>
  <si>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</si>
  <si>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</si>
  <si>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</si>
  <si>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</si>
  <si>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</si>
  <si>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</si>
  <si>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</si>
  <si>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</si>
  <si>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</si>
  <si>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</si>
  <si>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</si>
  <si>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</si>
  <si>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</si>
  <si>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</si>
  <si>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</si>
  <si>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</si>
  <si>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</si>
  <si>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</si>
  <si>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</si>
  <si>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</si>
  <si>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</si>
  <si>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</si>
  <si>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</si>
  <si>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</si>
  <si>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</si>
  <si>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</si>
  <si>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</si>
  <si>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</si>
  <si>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</si>
  <si>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</si>
  <si>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</si>
  <si>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</si>
  <si>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</si>
  <si>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</si>
  <si>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</si>
  <si>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</si>
  <si>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</si>
  <si>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</si>
  <si>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</si>
  <si>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</si>
  <si>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</si>
  <si>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</si>
  <si>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</si>
  <si>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</si>
  <si>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</si>
  <si>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</si>
  <si>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</si>
  <si>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</si>
  <si>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</si>
  <si>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</si>
  <si>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</si>
  <si>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</si>
  <si>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</si>
  <si>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</si>
  <si>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</si>
  <si>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</si>
  <si>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</si>
  <si>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</si>
  <si>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</si>
  <si>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</si>
  <si>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</si>
  <si>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</si>
  <si>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</si>
  <si>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</si>
  <si>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</si>
  <si>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</si>
  <si>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</si>
  <si>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</si>
  <si>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</si>
  <si>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</si>
  <si>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</si>
  <si>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</si>
  <si>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</si>
  <si>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</si>
  <si>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</si>
  <si>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</si>
  <si>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</si>
  <si>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</si>
  <si>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</si>
  <si>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</si>
  <si>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</si>
  <si>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</si>
  <si>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</si>
  <si>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</si>
  <si>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</si>
  <si>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</si>
  <si>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</si>
  <si>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</si>
  <si>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</si>
  <si>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</si>
  <si>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</si>
  <si>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</si>
  <si>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</si>
  <si>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</si>
  <si>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</si>
  <si>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</si>
  <si>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</si>
  <si>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</si>
  <si>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</si>
  <si>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</si>
  <si>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</si>
  <si>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</si>
  <si>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</si>
  <si>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</si>
  <si>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</si>
  <si>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</si>
  <si>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</si>
  <si>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</si>
  <si>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</si>
  <si>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</si>
  <si>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</si>
  <si>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</si>
  <si>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</si>
  <si>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</si>
  <si>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</si>
  <si>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</si>
  <si>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</si>
  <si>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</si>
  <si>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</si>
  <si>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</si>
  <si>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</si>
  <si>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</si>
  <si>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</si>
  <si>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</si>
  <si>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</si>
  <si>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</si>
  <si>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</si>
  <si>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</si>
  <si>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</si>
  <si>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</si>
  <si>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</si>
  <si>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</si>
  <si>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</si>
  <si>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</si>
  <si>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</si>
  <si>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</si>
  <si>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</si>
  <si>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</si>
  <si>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</si>
  <si>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</si>
  <si>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</si>
  <si>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</si>
  <si>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</si>
  <si>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</si>
  <si>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</si>
  <si>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</si>
  <si>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</si>
  <si>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</si>
  <si>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</si>
  <si>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</si>
  <si>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</si>
  <si>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</si>
  <si>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</si>
  <si>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</si>
  <si>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</si>
  <si>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</si>
  <si>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</si>
  <si>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</si>
  <si>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</si>
  <si>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</si>
  <si>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</si>
  <si>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</si>
  <si>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</si>
  <si>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</si>
  <si>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</si>
  <si>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</si>
  <si>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</si>
  <si>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</si>
  <si>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</si>
  <si>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</si>
  <si>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</si>
  <si>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</si>
  <si>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</si>
  <si>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</si>
  <si>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</si>
  <si>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</si>
  <si>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</si>
  <si>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</si>
  <si>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</si>
  <si>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</si>
  <si>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</si>
  <si>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</si>
  <si>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</si>
  <si>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</si>
  <si>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</si>
  <si>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</si>
  <si>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</si>
  <si>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</si>
  <si>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</si>
  <si>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</si>
  <si>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</si>
  <si>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</si>
  <si>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</si>
  <si>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</si>
  <si>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</si>
  <si>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</si>
  <si>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</si>
  <si>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</si>
  <si>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</si>
  <si>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</si>
  <si>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</si>
  <si>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</si>
  <si>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</si>
  <si>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</si>
  <si>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</si>
  <si>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</si>
  <si>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</si>
  <si>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</si>
  <si>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</si>
  <si>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</si>
  <si>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</si>
  <si>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</si>
  <si>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</si>
  <si>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</si>
  <si>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</si>
  <si>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</si>
  <si>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</si>
  <si>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</si>
  <si>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</si>
  <si>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</si>
  <si>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</si>
  <si>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</si>
  <si>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</si>
  <si>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</si>
  <si>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</si>
  <si>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</si>
  <si>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</si>
  <si>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</si>
  <si>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</si>
  <si>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</si>
  <si>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</si>
  <si>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</si>
  <si>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</si>
  <si>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</si>
  <si>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</si>
  <si>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</si>
  <si>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</si>
  <si>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</si>
  <si>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</si>
  <si>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</si>
  <si>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</si>
  <si>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</si>
  <si>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</si>
  <si>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</si>
  <si>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</si>
  <si>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</si>
  <si>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</si>
  <si>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</si>
  <si>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</si>
  <si>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</si>
  <si>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</si>
  <si>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</si>
  <si>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</si>
  <si>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</si>
  <si>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</si>
  <si>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</si>
  <si>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</si>
  <si>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</si>
  <si>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</si>
  <si>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</si>
  <si>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</si>
  <si>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</si>
  <si>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</si>
  <si>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</si>
  <si>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</si>
  <si>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</si>
  <si>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</si>
  <si>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</si>
  <si>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</si>
  <si>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</si>
  <si>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</si>
  <si>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</si>
  <si>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</si>
  <si>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</si>
  <si>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</si>
  <si>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</si>
  <si>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</si>
  <si>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</si>
  <si>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</si>
  <si>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</si>
  <si>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</si>
  <si>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</si>
  <si>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</si>
  <si>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</si>
  <si>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</si>
  <si>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</si>
  <si>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</si>
  <si>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</si>
  <si>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</si>
  <si>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</si>
  <si>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</si>
  <si>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</si>
  <si>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</si>
  <si>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</si>
  <si>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</si>
  <si>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</si>
  <si>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</si>
  <si>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</si>
  <si>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</si>
  <si>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</si>
  <si>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</si>
  <si>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</si>
  <si>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</si>
  <si>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</si>
  <si>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</si>
  <si>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</si>
  <si>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</si>
  <si>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</si>
  <si>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</si>
  <si>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</si>
  <si>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</si>
  <si>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</si>
  <si>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</si>
  <si>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</si>
  <si>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</si>
  <si>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</si>
  <si>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</si>
  <si>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</si>
  <si>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</si>
  <si>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</si>
  <si>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</si>
  <si>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</si>
  <si>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</si>
  <si>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</si>
  <si>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</si>
  <si>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</si>
  <si>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</si>
  <si>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</si>
  <si>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</si>
  <si>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</si>
  <si>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</si>
  <si>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</si>
  <si>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</si>
  <si>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</si>
  <si>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</si>
  <si>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</si>
  <si>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</si>
  <si>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</si>
  <si>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</si>
  <si>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</si>
  <si>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</si>
  <si>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</si>
  <si>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</si>
  <si>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</si>
  <si>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</si>
  <si>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</si>
  <si>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</si>
  <si>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</si>
  <si>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</si>
  <si>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</si>
  <si>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</si>
  <si>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</si>
  <si>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</si>
  <si>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</si>
  <si>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</si>
  <si>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</si>
  <si>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</si>
  <si>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</si>
  <si>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</si>
  <si>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</si>
  <si>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</si>
  <si>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</si>
  <si>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</si>
  <si>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</si>
  <si>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</si>
  <si>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</si>
  <si>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</si>
  <si>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</si>
  <si>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</si>
  <si>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</si>
  <si>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</si>
  <si>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</si>
  <si>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</si>
  <si>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</si>
  <si>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</si>
  <si>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</si>
  <si>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</si>
  <si>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</si>
  <si>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</si>
  <si>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</si>
  <si>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</si>
  <si>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</si>
  <si>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</si>
  <si>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</si>
  <si>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</si>
  <si>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</si>
  <si>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</si>
  <si>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</si>
  <si>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</si>
  <si>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</si>
  <si>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</si>
  <si>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</si>
  <si>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</si>
  <si>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</si>
  <si>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</si>
  <si>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</si>
  <si>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</si>
  <si>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</si>
  <si>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</si>
  <si>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</si>
  <si>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</si>
  <si>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</si>
  <si>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</si>
  <si>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</si>
  <si>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</si>
  <si>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</si>
  <si>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</si>
  <si>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</si>
  <si>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</si>
  <si>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</si>
  <si>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</si>
  <si>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</si>
  <si>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</si>
  <si>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</si>
  <si>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</si>
  <si>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</si>
  <si>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</si>
  <si>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</si>
  <si>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</si>
  <si>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</si>
  <si>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</si>
  <si>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</si>
  <si>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</si>
  <si>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</si>
  <si>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</si>
  <si>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</si>
  <si>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</si>
  <si>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</si>
  <si>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</si>
  <si>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</si>
  <si>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</si>
  <si>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</si>
  <si>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</si>
  <si>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</si>
  <si>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</si>
  <si>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</si>
  <si>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</si>
  <si>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</si>
  <si>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</si>
  <si>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</si>
  <si>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</si>
  <si>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</si>
  <si>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</si>
  <si>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</si>
  <si>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</si>
  <si>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</si>
  <si>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</si>
  <si>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</si>
  <si>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</si>
  <si>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</si>
  <si>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</si>
  <si>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</si>
  <si>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</si>
  <si>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</si>
  <si>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</si>
  <si>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</si>
  <si>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</si>
  <si>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</si>
  <si>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</si>
  <si>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</si>
  <si>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</si>
  <si>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</si>
  <si>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</si>
  <si>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</si>
  <si>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</si>
  <si>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</si>
  <si>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</si>
  <si>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</si>
  <si>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</si>
  <si>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</si>
  <si>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</si>
  <si>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</si>
  <si>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</si>
  <si>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</si>
  <si>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</si>
  <si>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</si>
  <si>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</si>
  <si>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</si>
  <si>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</si>
  <si>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</si>
  <si>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</si>
  <si>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</si>
  <si>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</si>
  <si>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</si>
  <si>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</si>
  <si>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</si>
  <si>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</si>
  <si>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</si>
  <si>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</si>
  <si>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</si>
  <si>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</si>
  <si>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</si>
  <si>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</si>
  <si>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</si>
  <si>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</si>
  <si>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</si>
  <si>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</si>
  <si>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</si>
  <si>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</si>
  <si>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</si>
  <si>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</si>
  <si>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</si>
  <si>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</si>
  <si>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</si>
  <si>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</si>
  <si>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</si>
  <si>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</si>
  <si>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</si>
  <si>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</si>
  <si>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</si>
  <si>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</si>
  <si>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</si>
  <si>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</si>
  <si>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</si>
  <si>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</si>
  <si>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</si>
  <si>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</si>
  <si>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</si>
  <si>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</si>
  <si>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</si>
  <si>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</si>
  <si>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</si>
  <si>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</si>
  <si>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</si>
  <si>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</si>
  <si>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</si>
  <si>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</si>
  <si>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</si>
  <si>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</si>
  <si>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</si>
  <si>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</si>
  <si>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</si>
  <si>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</si>
  <si>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</si>
  <si>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</si>
  <si>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</si>
  <si>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</si>
  <si>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</si>
  <si>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</si>
  <si>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</si>
  <si>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</si>
  <si>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</si>
  <si>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</si>
  <si>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</si>
  <si>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</si>
  <si>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</si>
  <si>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</si>
  <si>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</si>
  <si>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</si>
  <si>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</si>
  <si>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</si>
  <si>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</si>
  <si>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</si>
  <si>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</si>
  <si>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</si>
  <si>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</si>
  <si>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</si>
  <si>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</si>
  <si>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</si>
  <si>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</si>
  <si>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</si>
  <si>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</si>
  <si>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</si>
  <si>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</si>
  <si>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</si>
  <si>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</si>
  <si>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</si>
  <si>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</si>
  <si>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</si>
  <si>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</si>
  <si>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</si>
  <si>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</si>
  <si>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</si>
  <si>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</si>
  <si>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</si>
  <si>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</si>
  <si>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</si>
  <si>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</si>
  <si>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</si>
  <si>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</si>
  <si>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</si>
  <si>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</si>
  <si>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</si>
  <si>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</si>
  <si>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</si>
  <si>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</si>
  <si>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</si>
  <si>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</si>
  <si>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</si>
  <si>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</si>
  <si>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</si>
  <si>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</si>
  <si>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</si>
  <si>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</si>
  <si>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</si>
  <si>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</si>
  <si>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</si>
  <si>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</si>
  <si>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</si>
  <si>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</si>
  <si>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</si>
  <si>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</si>
  <si>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</si>
  <si>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</si>
  <si>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</si>
  <si>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</si>
  <si>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</si>
  <si>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</si>
  <si>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</si>
  <si>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</si>
  <si>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</si>
  <si>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</si>
  <si>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</si>
  <si>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</si>
  <si>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</si>
  <si>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</si>
  <si>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</si>
  <si>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</si>
  <si>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</si>
  <si>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</si>
  <si>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</si>
  <si>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</si>
  <si>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</si>
  <si>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</si>
  <si>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</si>
  <si>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</si>
  <si>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</si>
  <si>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</si>
  <si>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</si>
  <si>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</si>
  <si>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</si>
  <si>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</si>
  <si>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</si>
  <si>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</si>
  <si>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</si>
  <si>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</si>
  <si>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</si>
  <si>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</si>
  <si>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</si>
  <si>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</si>
  <si>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</si>
  <si>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</si>
  <si>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</si>
  <si>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</si>
  <si>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</si>
  <si>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</si>
  <si>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</si>
  <si>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</si>
  <si>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</si>
  <si>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</si>
  <si>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</si>
  <si>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</si>
  <si>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</si>
  <si>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</si>
  <si>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</si>
  <si>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</si>
  <si>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</si>
  <si>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</si>
  <si>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</si>
  <si>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</si>
  <si>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</si>
  <si>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</si>
  <si>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</si>
  <si>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</si>
  <si>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</si>
  <si>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</si>
  <si>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</si>
  <si>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</si>
  <si>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</si>
  <si>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</si>
  <si>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</si>
  <si>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</si>
  <si>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</si>
  <si>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</si>
  <si>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</si>
  <si>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</si>
  <si>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</si>
  <si>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</si>
  <si>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</si>
  <si>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</si>
  <si>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</si>
  <si>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</si>
  <si>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</si>
  <si>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</si>
  <si>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</si>
  <si>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</si>
  <si>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</si>
  <si>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</si>
  <si>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</si>
  <si>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</si>
  <si>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</si>
  <si>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</si>
  <si>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</si>
  <si>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</si>
  <si>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</si>
  <si>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</si>
  <si>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</si>
  <si>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</si>
  <si>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</si>
  <si>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</si>
  <si>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</si>
  <si>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</si>
  <si>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</si>
  <si>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</si>
  <si>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</si>
  <si>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</si>
  <si>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</si>
  <si>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</si>
  <si>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</si>
  <si>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</si>
  <si>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</si>
  <si>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</si>
  <si>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</si>
  <si>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</si>
  <si>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</si>
  <si>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</si>
  <si>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</si>
  <si>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</si>
  <si>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</si>
  <si>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</si>
  <si>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</si>
  <si>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</si>
  <si>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</si>
  <si>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</si>
  <si>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</si>
  <si>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</si>
  <si>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</si>
  <si>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</si>
  <si>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</si>
  <si>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</si>
  <si>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</si>
  <si>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</si>
  <si>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</si>
  <si>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</si>
  <si>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</si>
  <si>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</si>
  <si>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</si>
  <si>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</si>
  <si>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</si>
  <si>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</si>
  <si>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</si>
  <si>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</si>
  <si>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</si>
  <si>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</si>
  <si>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</si>
  <si>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</si>
  <si>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</si>
  <si>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</si>
  <si>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</si>
  <si>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</si>
  <si>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</si>
  <si>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</si>
  <si>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</si>
  <si>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</si>
  <si>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</si>
  <si>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</si>
  <si>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</si>
  <si>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</si>
  <si>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</si>
  <si>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</si>
  <si>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</si>
  <si>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</si>
  <si>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</si>
  <si>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</si>
  <si>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</si>
  <si>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</si>
  <si>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</si>
  <si>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</si>
  <si>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</si>
  <si>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</si>
  <si>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</si>
  <si>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</si>
  <si>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</si>
  <si>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</si>
  <si>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</si>
  <si>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</si>
  <si>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</si>
  <si>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</si>
  <si>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</si>
  <si>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</si>
  <si>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</si>
  <si>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</si>
  <si>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</si>
  <si>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</si>
  <si>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</si>
  <si>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</si>
  <si>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</si>
  <si>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</si>
  <si>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</si>
  <si>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</si>
  <si>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</si>
  <si>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</si>
  <si>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</si>
  <si>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</si>
  <si>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</si>
  <si>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</si>
  <si>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</si>
  <si>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</si>
  <si>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</si>
  <si>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</si>
  <si>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</si>
  <si>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</si>
  <si>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</si>
  <si>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</si>
  <si>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</si>
  <si>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</si>
  <si>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</si>
  <si>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</si>
  <si>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</si>
  <si>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</si>
  <si>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</si>
  <si>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</si>
  <si>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</si>
  <si>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</si>
  <si>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</si>
  <si>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</si>
  <si>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</si>
  <si>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</si>
  <si>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</si>
  <si>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</si>
  <si>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</si>
  <si>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</si>
  <si>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</si>
  <si>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</si>
  <si>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</si>
  <si>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</si>
  <si>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</si>
  <si>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</si>
  <si>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</si>
  <si>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</si>
  <si>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</si>
  <si>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</si>
  <si>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</si>
  <si>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</si>
  <si>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</si>
  <si>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</si>
  <si>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</si>
  <si>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</si>
  <si>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</si>
  <si>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</si>
  <si>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</si>
  <si>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</si>
  <si>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</si>
  <si>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</si>
  <si>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</si>
  <si>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</si>
  <si>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</si>
  <si>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</si>
  <si>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</si>
  <si>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</si>
  <si>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</si>
  <si>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</si>
  <si>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</si>
  <si>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</si>
  <si>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</si>
  <si>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</si>
  <si>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</si>
  <si>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</si>
  <si>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</si>
  <si>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</si>
  <si>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</si>
  <si>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</si>
  <si>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</si>
  <si>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</si>
  <si>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</si>
  <si>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</si>
  <si>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</si>
  <si>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</si>
  <si>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</si>
  <si>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</si>
  <si>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</si>
  <si>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</si>
  <si>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</si>
  <si>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</si>
  <si>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</si>
  <si>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</si>
  <si>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</si>
  <si>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</si>
  <si>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</si>
  <si>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</si>
  <si>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</si>
  <si>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</si>
  <si>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</si>
  <si>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</si>
  <si>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</si>
  <si>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</si>
  <si>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</si>
  <si>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</si>
  <si>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</si>
  <si>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</si>
  <si>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</si>
  <si>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</si>
  <si>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</si>
  <si>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</si>
  <si>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</si>
  <si>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</si>
  <si>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</si>
  <si>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</si>
  <si>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</si>
  <si>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</si>
  <si>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</si>
  <si>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</si>
  <si>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</si>
  <si>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</si>
  <si>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</si>
  <si>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</si>
  <si>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</si>
  <si>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</si>
  <si>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</si>
  <si>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</si>
  <si>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</si>
  <si>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</si>
  <si>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</si>
  <si>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</si>
  <si>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</si>
  <si>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</si>
  <si>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</si>
  <si>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</si>
  <si>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</si>
  <si>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</si>
  <si>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</si>
  <si>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</si>
  <si>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</si>
  <si>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</si>
  <si>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</si>
  <si>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</si>
  <si>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</si>
  <si>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</si>
  <si>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</si>
  <si>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</si>
  <si>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</si>
  <si>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</si>
  <si>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</si>
  <si>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</si>
  <si>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</si>
  <si>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</si>
  <si>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</si>
  <si>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</si>
  <si>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</si>
  <si>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</si>
  <si>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</si>
  <si>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</si>
  <si>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</si>
  <si>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</si>
  <si>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</si>
  <si>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</si>
  <si>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</si>
  <si>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</si>
  <si>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</si>
  <si>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</si>
  <si>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</si>
  <si>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</si>
  <si>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</si>
  <si>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</si>
  <si>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</si>
  <si>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</si>
  <si>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</si>
  <si>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</si>
  <si>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</si>
  <si>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</si>
  <si>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</si>
  <si>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</si>
  <si>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</si>
  <si>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</si>
  <si>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</si>
  <si>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</si>
  <si>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</si>
  <si>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</si>
  <si>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</si>
  <si>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</si>
  <si>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</si>
  <si>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</si>
  <si>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</si>
  <si>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</si>
  <si>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</si>
  <si>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</si>
  <si>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</si>
  <si>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</si>
  <si>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</si>
  <si>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</si>
  <si>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</si>
  <si>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</si>
  <si>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</si>
  <si>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</si>
  <si>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</si>
  <si>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</si>
  <si>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</si>
  <si>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</si>
  <si>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</si>
  <si>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</si>
  <si>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</si>
  <si>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</si>
  <si>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</si>
  <si>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</si>
  <si>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</si>
  <si>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</si>
  <si>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</si>
  <si>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</si>
  <si>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</si>
  <si>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</si>
  <si>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</si>
  <si>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</si>
  <si>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</si>
  <si>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</si>
  <si>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</si>
  <si>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</si>
  <si>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</si>
  <si>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</si>
  <si>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</si>
  <si>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</si>
  <si>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</si>
  <si>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</si>
  <si>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</si>
  <si>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</si>
  <si>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</si>
  <si>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</si>
  <si>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</si>
  <si>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</si>
  <si>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</si>
  <si>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</si>
  <si>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</si>
  <si>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</si>
  <si>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</si>
  <si>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</si>
  <si>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</si>
  <si>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</si>
  <si>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</si>
  <si>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</si>
  <si>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</si>
  <si>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</si>
  <si>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</si>
  <si>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</si>
  <si>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</si>
  <si>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</si>
  <si>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</si>
  <si>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</si>
  <si>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</si>
  <si>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</si>
  <si>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</si>
  <si>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</si>
  <si>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</si>
  <si>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</si>
  <si>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</si>
  <si>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</si>
  <si>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</si>
  <si>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</si>
  <si>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</si>
  <si>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</si>
  <si>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</si>
  <si>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</si>
  <si>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</si>
  <si>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</si>
  <si>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</si>
  <si>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</si>
  <si>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</si>
  <si>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</si>
  <si>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</si>
  <si>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</si>
  <si>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</si>
  <si>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</si>
  <si>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</si>
  <si>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</si>
  <si>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</si>
  <si>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</si>
  <si>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</si>
  <si>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</si>
  <si>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</si>
  <si>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</si>
  <si>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</si>
  <si>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</si>
  <si>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</si>
  <si>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</si>
  <si>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</si>
  <si>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</si>
  <si>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</si>
  <si>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</si>
  <si>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</si>
  <si>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</si>
  <si>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</si>
  <si>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</si>
  <si>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</si>
  <si>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</si>
  <si>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</si>
  <si>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</si>
  <si>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</si>
  <si>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</si>
  <si>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</si>
  <si>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</si>
  <si>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</si>
  <si>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</si>
  <si>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</si>
  <si>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</si>
  <si>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</si>
  <si>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</si>
  <si>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</si>
  <si>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</si>
  <si>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</si>
  <si>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</si>
  <si>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</si>
  <si>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</si>
  <si>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</si>
  <si>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</si>
  <si>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</si>
  <si>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</si>
  <si>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</si>
  <si>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</si>
  <si>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</si>
  <si>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</si>
  <si>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</si>
  <si>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</si>
  <si>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</si>
  <si>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</si>
  <si>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</si>
  <si>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</si>
  <si>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</si>
  <si>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</si>
  <si>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</si>
  <si>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</si>
  <si>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</si>
  <si>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</si>
  <si>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</si>
  <si>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</si>
  <si>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</si>
  <si>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</si>
  <si>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</si>
  <si>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</si>
  <si>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</si>
  <si>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</si>
  <si>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</si>
  <si>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</si>
  <si>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</si>
  <si>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</si>
  <si>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</si>
  <si>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</si>
  <si>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</si>
  <si>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</si>
  <si>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</si>
  <si>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</si>
  <si>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</si>
  <si>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</si>
  <si>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</si>
  <si>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</si>
  <si>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</si>
  <si>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</si>
  <si>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</si>
  <si>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</si>
  <si>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</si>
  <si>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</si>
  <si>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</si>
  <si>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</si>
  <si>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</si>
  <si>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</si>
  <si>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</si>
  <si>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</si>
  <si>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</si>
  <si>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</si>
  <si>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</si>
  <si>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</si>
  <si>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</si>
  <si>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</si>
  <si>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</si>
  <si>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</si>
  <si>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</si>
  <si>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</si>
  <si>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</si>
  <si>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</si>
  <si>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</si>
  <si>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</si>
  <si>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</si>
  <si>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</si>
  <si>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</si>
  <si>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</si>
  <si>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</si>
  <si>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</si>
  <si>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</si>
  <si>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</si>
  <si>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</si>
  <si>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</si>
  <si>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</si>
  <si>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</si>
  <si>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</si>
  <si>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</si>
  <si>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</si>
  <si>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</si>
  <si>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</si>
  <si>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</si>
  <si>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</si>
  <si>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</si>
  <si>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</si>
  <si>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</si>
  <si>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</si>
  <si>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</si>
  <si>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</si>
  <si>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</si>
  <si>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</si>
  <si>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</si>
  <si>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</si>
  <si>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</si>
  <si>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</si>
  <si>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</si>
  <si>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</si>
  <si>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</si>
  <si>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</si>
  <si>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</si>
  <si>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</si>
  <si>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</si>
  <si>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</si>
  <si>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</si>
  <si>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</si>
  <si>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</si>
  <si>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</si>
  <si>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</si>
  <si>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</si>
  <si>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</si>
  <si>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</si>
  <si>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</si>
  <si>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</si>
  <si>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</si>
  <si>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</si>
  <si>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</si>
  <si>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</si>
  <si>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</si>
  <si>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</si>
  <si>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</si>
  <si>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</si>
  <si>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</si>
  <si>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</si>
  <si>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</si>
  <si>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</si>
  <si>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</si>
  <si>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</si>
  <si>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</si>
  <si>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</si>
  <si>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</si>
  <si>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</si>
  <si>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</si>
  <si>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</si>
  <si>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</si>
  <si>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</si>
  <si>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</si>
  <si>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</si>
  <si>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</si>
  <si>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</si>
  <si>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</si>
  <si>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</si>
  <si>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</si>
  <si>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</si>
  <si>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</si>
  <si>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</si>
  <si>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</si>
  <si>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</si>
  <si>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</si>
  <si>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</si>
  <si>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</si>
  <si>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</si>
  <si>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</si>
  <si>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</si>
  <si>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</si>
  <si>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</si>
  <si>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</si>
  <si>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</si>
  <si>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</si>
  <si>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</si>
  <si>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</si>
  <si>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</si>
  <si>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</si>
  <si>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</si>
  <si>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</si>
  <si>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</si>
  <si>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</si>
  <si>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</si>
  <si>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</si>
  <si>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</si>
  <si>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</si>
  <si>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</si>
  <si>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</si>
  <si>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</si>
  <si>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</si>
  <si>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</si>
  <si>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</si>
  <si>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</si>
  <si>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</si>
  <si>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</si>
  <si>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</si>
  <si>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</si>
  <si>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</si>
  <si>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</si>
  <si>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</si>
  <si>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</si>
  <si>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</si>
  <si>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</si>
  <si>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</si>
  <si>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</si>
  <si>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</si>
  <si>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</si>
  <si>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</si>
  <si>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</si>
  <si>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</si>
  <si>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</si>
  <si>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</si>
  <si>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</si>
  <si>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</si>
  <si>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</si>
  <si>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</si>
  <si>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</si>
  <si>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</si>
  <si>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</si>
  <si>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</si>
  <si>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</si>
  <si>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</si>
  <si>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</si>
  <si>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</si>
  <si>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</si>
  <si>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</si>
  <si>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</si>
  <si>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</si>
  <si>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</si>
  <si>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</si>
  <si>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</si>
  <si>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</si>
  <si>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</si>
  <si>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</si>
  <si>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</si>
  <si>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</si>
  <si>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</si>
  <si>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</si>
  <si>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</si>
  <si>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</si>
  <si>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</si>
  <si>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</si>
  <si>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</si>
  <si>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</si>
  <si>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</si>
  <si>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</si>
  <si>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</si>
  <si>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</si>
  <si>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</si>
  <si>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</si>
  <si>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</si>
  <si>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</si>
  <si>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</si>
  <si>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</si>
  <si>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</si>
  <si>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</si>
  <si>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</si>
  <si>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</si>
  <si>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</si>
  <si>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</si>
  <si>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</si>
  <si>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</si>
  <si>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</si>
  <si>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</si>
  <si>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</si>
  <si>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</si>
  <si>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</si>
  <si>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</si>
  <si>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</si>
  <si>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</si>
  <si>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</si>
  <si>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</si>
  <si>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</si>
  <si>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</si>
  <si>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</si>
  <si>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</si>
  <si>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</si>
  <si>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</si>
  <si>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</si>
  <si>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</si>
  <si>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</si>
  <si>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</si>
  <si>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</si>
  <si>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</si>
  <si>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</si>
  <si>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</si>
  <si>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</si>
  <si>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</si>
  <si>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</si>
  <si>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</si>
  <si>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</si>
  <si>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</si>
  <si>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</si>
  <si>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</si>
  <si>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</si>
  <si>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</si>
  <si>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</si>
  <si>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</si>
  <si>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</si>
  <si>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</si>
  <si>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</si>
  <si>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</si>
  <si>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</si>
  <si>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</si>
  <si>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</si>
  <si>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</si>
  <si>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</si>
  <si>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</si>
  <si>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</si>
  <si>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</si>
  <si>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</si>
  <si>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</si>
  <si>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</si>
  <si>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</si>
  <si>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</si>
  <si>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</si>
  <si>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</si>
  <si>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</si>
  <si>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</si>
  <si>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</si>
  <si>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</si>
  <si>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</si>
  <si>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</si>
  <si>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</si>
  <si>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</si>
  <si>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</si>
  <si>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</si>
  <si>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</si>
  <si>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</si>
  <si>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</si>
  <si>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</si>
  <si>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</si>
  <si>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</si>
  <si>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</si>
  <si>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</si>
  <si>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</si>
  <si>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</si>
  <si>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</si>
  <si>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</si>
  <si>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</si>
  <si>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</si>
  <si>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</si>
  <si>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</si>
  <si>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</si>
  <si>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</si>
  <si>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</si>
  <si>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</si>
  <si>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</si>
  <si>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</si>
  <si>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</si>
  <si>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</si>
  <si>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</si>
  <si>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</si>
  <si>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</si>
  <si>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</si>
  <si>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</si>
  <si>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</si>
  <si>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</si>
  <si>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</si>
  <si>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</si>
  <si>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</si>
  <si>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</si>
  <si>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</si>
  <si>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</si>
  <si>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</si>
  <si>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</si>
  <si>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</si>
  <si>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</si>
  <si>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</si>
  <si>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</si>
  <si>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</si>
  <si>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</si>
  <si>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</si>
  <si>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</si>
  <si>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</si>
  <si>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</si>
  <si>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</si>
  <si>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</si>
  <si>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</si>
  <si>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</si>
  <si>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</si>
  <si>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</si>
  <si>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</si>
  <si>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</si>
  <si>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</si>
  <si>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</si>
  <si>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</si>
  <si>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</si>
  <si>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</si>
  <si>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</si>
  <si>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</si>
  <si>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</si>
  <si>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</si>
  <si>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</si>
  <si>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</si>
  <si>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</si>
  <si>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</si>
  <si>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</si>
  <si>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</si>
  <si>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</si>
  <si>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</si>
  <si>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</si>
  <si>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</si>
  <si>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</si>
  <si>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</si>
  <si>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</si>
  <si>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</si>
  <si>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</si>
  <si>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</si>
  <si>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</si>
  <si>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</si>
  <si>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</si>
  <si>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</si>
  <si>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</si>
  <si>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</si>
  <si>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</si>
  <si>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</si>
  <si>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</si>
  <si>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</si>
  <si>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</si>
  <si>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</si>
  <si>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</si>
  <si>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</si>
  <si>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</si>
  <si>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</si>
  <si>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</si>
  <si>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</si>
  <si>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</si>
  <si>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</si>
  <si>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</si>
  <si>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</si>
  <si>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</si>
  <si>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</si>
  <si>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</si>
  <si>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</si>
  <si>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</si>
  <si>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</si>
  <si>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</si>
  <si>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</si>
  <si>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</si>
  <si>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</si>
  <si>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</si>
  <si>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</si>
  <si>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</si>
  <si>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</si>
  <si>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</si>
  <si>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</si>
  <si>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</si>
  <si>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</si>
  <si>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</si>
  <si>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</si>
  <si>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</si>
  <si>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</si>
  <si>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</si>
  <si>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</si>
  <si>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</si>
  <si>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</si>
  <si>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</si>
  <si>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</si>
  <si>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</si>
  <si>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</si>
  <si>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</si>
  <si>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</si>
  <si>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</si>
  <si>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</si>
  <si>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</si>
  <si>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</si>
  <si>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</si>
  <si>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</si>
  <si>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</si>
  <si>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</si>
  <si>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</si>
  <si>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</si>
  <si>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</si>
  <si>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</si>
  <si>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</si>
  <si>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</si>
  <si>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</si>
  <si>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</si>
  <si>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</si>
  <si>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</si>
  <si>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</si>
  <si>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</si>
  <si>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</si>
  <si>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</si>
  <si>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</si>
  <si>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</si>
  <si>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</si>
  <si>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</si>
  <si>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</si>
  <si>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</si>
  <si>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</si>
  <si>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</si>
  <si>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</si>
  <si>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</si>
  <si>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</si>
  <si>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</si>
  <si>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</si>
  <si>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</si>
  <si>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</si>
  <si>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</si>
  <si>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</si>
  <si>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</si>
  <si>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</si>
  <si>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</si>
  <si>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</si>
  <si>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</si>
  <si>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</si>
  <si>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</si>
  <si>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</si>
  <si>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</si>
  <si>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</si>
  <si>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</si>
  <si>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</si>
  <si>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</si>
  <si>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</si>
  <si>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</si>
  <si>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</si>
  <si>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</si>
  <si>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</si>
  <si>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</si>
  <si>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</si>
  <si>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</si>
  <si>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</si>
  <si>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</si>
  <si>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</si>
  <si>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</si>
  <si>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</si>
  <si>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</si>
  <si>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</si>
  <si>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</si>
  <si>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</si>
  <si>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</si>
  <si>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</si>
  <si>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</si>
  <si>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</si>
  <si>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</si>
  <si>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</si>
  <si>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</si>
  <si>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</si>
  <si>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</si>
  <si>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</si>
  <si>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</si>
  <si>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</si>
  <si>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</si>
  <si>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</si>
  <si>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</si>
  <si>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</si>
  <si>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</si>
  <si>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</si>
  <si>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</si>
  <si>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</si>
  <si>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</si>
  <si>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</si>
  <si>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</si>
  <si>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</si>
  <si>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</si>
  <si>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</si>
  <si>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</si>
  <si>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</si>
  <si>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</si>
  <si>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</si>
  <si>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</si>
  <si>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</si>
  <si>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</si>
  <si>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</si>
  <si>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</si>
  <si>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</si>
  <si>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</si>
  <si>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</si>
  <si>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</si>
  <si>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</si>
  <si>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</si>
  <si>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</si>
  <si>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</si>
  <si>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</si>
  <si>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</si>
  <si>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</si>
  <si>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</si>
  <si>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</si>
  <si>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</si>
  <si>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</si>
  <si>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</si>
  <si>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</si>
  <si>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</si>
  <si>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</si>
  <si>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</si>
  <si>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</si>
  <si>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</si>
  <si>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</si>
  <si>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</si>
  <si>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</si>
  <si>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</si>
  <si>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</si>
  <si>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</si>
  <si>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</si>
  <si>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</si>
  <si>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</si>
  <si>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</si>
  <si>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</si>
  <si>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</si>
  <si>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</si>
  <si>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</si>
  <si>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</si>
  <si>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</si>
  <si>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</si>
  <si>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</si>
  <si>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</si>
  <si>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</si>
  <si>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</si>
  <si>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</si>
  <si>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</si>
  <si>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</si>
  <si>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</si>
  <si>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</si>
  <si>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</si>
  <si>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</si>
  <si>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</si>
  <si>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</si>
  <si>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</si>
  <si>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</si>
  <si>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</si>
  <si>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</si>
  <si>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</si>
  <si>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</si>
  <si>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</si>
  <si>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</si>
  <si>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</si>
  <si>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</si>
  <si>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</si>
  <si>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</si>
  <si>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</si>
  <si>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</si>
  <si>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</si>
  <si>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</si>
  <si>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</si>
  <si>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</si>
  <si>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</si>
  <si>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</si>
  <si>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</si>
  <si>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</si>
  <si>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</si>
  <si>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</si>
  <si>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</si>
  <si>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</si>
  <si>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</si>
  <si>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</si>
  <si>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</si>
  <si>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</si>
  <si>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</si>
  <si>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</si>
  <si>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</si>
  <si>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</si>
  <si>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</si>
  <si>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</si>
  <si>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</si>
  <si>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</si>
  <si>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</si>
  <si>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</si>
  <si>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</si>
  <si>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</si>
  <si>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</si>
  <si>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</si>
  <si>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</si>
  <si>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</si>
  <si>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</si>
  <si>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</si>
  <si>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</si>
  <si>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</si>
  <si>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</si>
  <si>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</si>
  <si>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</si>
  <si>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</si>
  <si>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</si>
  <si>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</si>
  <si>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</si>
  <si>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</si>
  <si>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</si>
  <si>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</si>
  <si>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</si>
  <si>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</si>
  <si>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</si>
  <si>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</si>
  <si>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</si>
  <si>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</si>
  <si>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</si>
  <si>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</si>
  <si>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</si>
  <si>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</si>
  <si>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</si>
  <si>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</si>
  <si>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</si>
  <si>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</si>
  <si>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</si>
  <si>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</si>
  <si>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</si>
  <si>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</si>
  <si>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</si>
  <si>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</si>
  <si>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</si>
  <si>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</si>
  <si>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</si>
  <si>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</si>
  <si>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</si>
  <si>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</si>
  <si>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</si>
  <si>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</si>
  <si>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</si>
  <si>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</si>
  <si>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</si>
  <si>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</si>
  <si>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</si>
  <si>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</si>
  <si>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</si>
  <si>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</si>
  <si>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</si>
  <si>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</si>
  <si>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</si>
  <si>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</si>
  <si>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</si>
  <si>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</si>
  <si>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</si>
  <si>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</si>
  <si>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</si>
  <si>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</si>
  <si>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</si>
  <si>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</si>
  <si>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</si>
  <si>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</si>
  <si>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</si>
  <si>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</si>
  <si>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</si>
  <si>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</si>
  <si>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</si>
  <si>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</si>
  <si>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</si>
  <si>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</si>
  <si>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</si>
  <si>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</si>
  <si>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</si>
  <si>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</si>
  <si>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</si>
  <si>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</si>
  <si>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</si>
  <si>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</si>
  <si>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</si>
  <si>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</si>
  <si>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</si>
  <si>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</si>
  <si>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</si>
  <si>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</si>
  <si>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</si>
  <si>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</si>
  <si>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</si>
  <si>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</si>
  <si>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</si>
  <si>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</si>
  <si>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</si>
  <si>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</si>
  <si>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</si>
  <si>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</si>
  <si>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</si>
  <si>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</si>
  <si>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</si>
  <si>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</si>
  <si>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</si>
  <si>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</si>
  <si>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</si>
  <si>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</si>
  <si>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</si>
  <si>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</si>
  <si>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</si>
  <si>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</si>
  <si>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</si>
  <si>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</si>
  <si>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</si>
  <si>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</si>
  <si>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</si>
  <si>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</si>
  <si>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</si>
  <si>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</si>
  <si>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</si>
  <si>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</si>
  <si>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</si>
  <si>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</si>
  <si>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</si>
  <si>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</si>
  <si>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</si>
  <si>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</si>
  <si>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</si>
  <si>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</si>
  <si>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</si>
  <si>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</si>
  <si>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</si>
  <si>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</si>
  <si>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</si>
  <si>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</si>
  <si>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</si>
  <si>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</si>
  <si>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</si>
  <si>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</si>
  <si>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</si>
  <si>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</si>
  <si>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</si>
  <si>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</si>
  <si>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</si>
  <si>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</si>
  <si>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</si>
  <si>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</si>
  <si>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</si>
  <si>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</si>
  <si>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</si>
  <si>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</si>
  <si>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</si>
  <si>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</si>
  <si>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</si>
  <si>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</si>
  <si>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</si>
  <si>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</si>
  <si>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</si>
  <si>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</si>
  <si>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</si>
  <si>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</si>
  <si>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</si>
  <si>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</si>
  <si>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</si>
  <si>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</si>
  <si>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</si>
  <si>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</si>
  <si>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</si>
  <si>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</si>
  <si>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</si>
  <si>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</si>
  <si>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</si>
  <si>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</si>
  <si>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</si>
  <si>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</si>
  <si>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</si>
  <si>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</si>
  <si>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</si>
  <si>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</si>
  <si>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</si>
  <si>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</si>
  <si>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</si>
  <si>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</si>
  <si>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</si>
  <si>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</si>
  <si>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</si>
  <si>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</si>
  <si>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</si>
  <si>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</si>
  <si>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</si>
  <si>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</si>
  <si>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</si>
  <si>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</si>
  <si>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</si>
  <si>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</si>
  <si>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</si>
  <si>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</si>
  <si>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</si>
  <si>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</si>
  <si>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</si>
  <si>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</si>
  <si>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</si>
  <si>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</si>
  <si>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</si>
  <si>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</si>
  <si>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</si>
  <si>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</si>
  <si>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</si>
  <si>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</si>
  <si>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</si>
  <si>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</si>
  <si>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</si>
  <si>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</si>
  <si>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</si>
  <si>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</si>
  <si>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</si>
  <si>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</si>
  <si>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</si>
  <si>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</si>
  <si>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</si>
  <si>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</si>
  <si>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</si>
  <si>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</si>
  <si>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</si>
  <si>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</si>
  <si>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</si>
  <si>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</si>
  <si>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</si>
  <si>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</si>
  <si>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</si>
  <si>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</si>
  <si>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</si>
  <si>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</si>
  <si>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</si>
  <si>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</si>
  <si>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</si>
  <si>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</si>
  <si>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</si>
  <si>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</si>
  <si>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</si>
  <si>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</si>
  <si>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</si>
  <si>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</si>
  <si>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</si>
  <si>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</si>
  <si>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</si>
  <si>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</si>
  <si>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</si>
  <si>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</si>
  <si>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</si>
  <si>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</si>
  <si>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</si>
  <si>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</si>
  <si>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</si>
  <si>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</si>
  <si>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</si>
  <si>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</si>
  <si>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</si>
  <si>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</si>
  <si>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</si>
  <si>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</si>
  <si>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</si>
  <si>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</si>
  <si>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</si>
  <si>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</si>
  <si>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</si>
  <si>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</si>
  <si>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</si>
  <si>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</si>
  <si>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</si>
  <si>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</si>
  <si>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</si>
  <si>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</si>
  <si>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</si>
  <si>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</si>
  <si>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</si>
  <si>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</si>
  <si>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</si>
  <si>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</si>
  <si>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</si>
  <si>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</si>
  <si>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</si>
  <si>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</si>
  <si>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</si>
  <si>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</si>
  <si>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</si>
  <si>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</si>
  <si>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</si>
  <si>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</si>
  <si>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</si>
  <si>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</si>
  <si>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</si>
  <si>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</si>
  <si>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</si>
  <si>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</si>
  <si>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</si>
  <si>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</si>
  <si>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</si>
  <si>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</si>
  <si>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</si>
  <si>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</si>
  <si>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</si>
  <si>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</si>
  <si>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</si>
  <si>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</si>
  <si>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</si>
  <si>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</si>
  <si>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</si>
  <si>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</si>
  <si>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</si>
  <si>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</si>
  <si>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</si>
  <si>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</si>
  <si>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</si>
  <si>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</si>
  <si>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</si>
  <si>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</si>
  <si>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</si>
  <si>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</si>
  <si>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</si>
  <si>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</si>
  <si>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</si>
  <si>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</si>
  <si>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</si>
  <si>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</si>
  <si>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</si>
  <si>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</si>
  <si>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</si>
  <si>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</si>
  <si>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</si>
  <si>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</si>
  <si>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</si>
  <si>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</si>
  <si>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</si>
  <si>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</si>
  <si>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</si>
  <si>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</si>
  <si>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</si>
  <si>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</si>
  <si>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</si>
  <si>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</si>
  <si>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</si>
  <si>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</si>
  <si>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</si>
  <si>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</si>
  <si>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</si>
  <si>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</si>
  <si>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</si>
  <si>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</si>
  <si>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</si>
  <si>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</si>
  <si>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</si>
  <si>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</si>
  <si>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</si>
  <si>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</si>
  <si>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</si>
  <si>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</si>
  <si>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</si>
  <si>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</si>
  <si>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</si>
  <si>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</si>
  <si>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</si>
  <si>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</si>
  <si>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</si>
  <si>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</si>
  <si>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</si>
  <si>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</si>
  <si>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</si>
  <si>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</si>
  <si>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</si>
  <si>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</si>
  <si>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</si>
  <si>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</si>
  <si>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</si>
  <si>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</si>
  <si>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</si>
  <si>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</si>
  <si>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</si>
  <si>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</si>
  <si>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</si>
  <si>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</si>
  <si>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</si>
  <si>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</si>
  <si>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</si>
  <si>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</si>
  <si>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</si>
  <si>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</si>
  <si>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</si>
  <si>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</si>
  <si>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</si>
  <si>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</si>
  <si>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</si>
  <si>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</si>
  <si>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</si>
  <si>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</si>
  <si>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</si>
  <si>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</si>
  <si>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</si>
  <si>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</si>
  <si>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</si>
  <si>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</si>
  <si>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</si>
  <si>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</si>
  <si>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</si>
  <si>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</si>
  <si>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</si>
  <si>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</si>
  <si>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</si>
  <si>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</si>
  <si>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</si>
  <si>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</si>
  <si>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</si>
  <si>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</si>
  <si>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</si>
  <si>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</si>
  <si>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</si>
  <si>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</si>
  <si>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</si>
  <si>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</si>
  <si>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</si>
  <si>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</si>
  <si>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</si>
  <si>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</si>
  <si>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</si>
  <si>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</si>
  <si>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</si>
  <si>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</si>
  <si>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</si>
  <si>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</si>
  <si>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</si>
  <si>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</si>
  <si>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</si>
  <si>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</si>
  <si>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</si>
  <si>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</si>
  <si>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</si>
  <si>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</si>
  <si>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</si>
  <si>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</si>
  <si>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</si>
  <si>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</si>
  <si>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</si>
  <si>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</si>
  <si>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</si>
  <si>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</si>
  <si>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</si>
  <si>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</si>
  <si>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</si>
  <si>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</si>
  <si>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</si>
  <si>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</si>
  <si>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</si>
  <si>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</si>
  <si>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</si>
  <si>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</si>
  <si>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</si>
  <si>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</si>
  <si>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</si>
  <si>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</si>
  <si>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</si>
  <si>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</si>
  <si>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</si>
  <si>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</si>
  <si>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</si>
  <si>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</si>
  <si>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</si>
  <si>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</si>
  <si>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</si>
  <si>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</si>
  <si>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</si>
  <si>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</si>
  <si>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</si>
  <si>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</si>
  <si>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</si>
  <si>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</si>
  <si>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</si>
  <si>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</si>
  <si>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</si>
  <si>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</si>
  <si>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</si>
  <si>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</si>
  <si>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</si>
  <si>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</si>
  <si>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</si>
  <si>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</si>
  <si>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</si>
  <si>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</si>
  <si>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</si>
  <si>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</si>
  <si>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</si>
  <si>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</si>
  <si>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</si>
  <si>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</si>
  <si>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</si>
  <si>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</si>
  <si>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</si>
  <si>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</si>
  <si>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</si>
  <si>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</si>
  <si>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</si>
  <si>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</si>
  <si>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</si>
  <si>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</si>
  <si>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</si>
  <si>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</si>
  <si>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</si>
  <si>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</si>
  <si>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</si>
  <si>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</si>
  <si>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</si>
  <si>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</si>
  <si>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</si>
  <si>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</si>
  <si>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</si>
  <si>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</si>
  <si>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</si>
  <si>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</si>
  <si>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</si>
  <si>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</si>
  <si>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</si>
  <si>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</si>
  <si>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</si>
  <si>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</si>
  <si>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</si>
  <si>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</si>
  <si>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</si>
  <si>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</si>
  <si>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</si>
  <si>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</si>
  <si>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</si>
  <si>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</si>
  <si>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</si>
  <si>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</si>
  <si>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</si>
  <si>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</si>
  <si>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</si>
  <si>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</si>
  <si>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</si>
  <si>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</si>
  <si>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</si>
  <si>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</si>
  <si>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</si>
  <si>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</si>
  <si>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</si>
  <si>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</si>
  <si>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</si>
  <si>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</si>
  <si>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</si>
  <si>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</si>
  <si>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</si>
  <si>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</si>
  <si>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</si>
  <si>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</si>
  <si>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</si>
  <si>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</si>
  <si>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</si>
  <si>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</si>
  <si>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</si>
  <si>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</si>
  <si>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</si>
  <si>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</si>
  <si>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</si>
  <si>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</si>
  <si>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</si>
  <si>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</si>
  <si>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</si>
  <si>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</si>
  <si>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</si>
  <si>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</si>
  <si>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</si>
  <si>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</si>
  <si>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</si>
  <si>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</si>
  <si>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</si>
  <si>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</si>
  <si>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</si>
  <si>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</si>
  <si>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</si>
  <si>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</si>
  <si>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</si>
  <si>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</si>
  <si>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</si>
  <si>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</si>
  <si>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</si>
  <si>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</si>
  <si>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</si>
  <si>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</si>
  <si>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</si>
  <si>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</si>
  <si>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</si>
  <si>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</si>
  <si>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</si>
  <si>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</si>
  <si>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</si>
  <si>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</si>
  <si>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</si>
  <si>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</si>
  <si>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</si>
  <si>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</si>
  <si>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</si>
  <si>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</si>
  <si>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</si>
  <si>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</si>
  <si>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</si>
  <si>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</si>
  <si>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</si>
  <si>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</si>
  <si>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</si>
  <si>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</si>
  <si>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</si>
  <si>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</si>
  <si>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</si>
  <si>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</si>
  <si>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</si>
  <si>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</si>
  <si>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</si>
  <si>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</si>
  <si>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</si>
  <si>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</si>
  <si>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</si>
  <si>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</si>
  <si>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</si>
  <si>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</si>
  <si>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</si>
  <si>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</si>
  <si>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</si>
  <si>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</si>
  <si>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</si>
  <si>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</si>
  <si>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</si>
  <si>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</si>
  <si>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</si>
  <si>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</si>
  <si>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</si>
  <si>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</si>
  <si>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</si>
  <si>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</si>
  <si>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</si>
  <si>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</si>
  <si>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</si>
  <si>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</si>
  <si>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</si>
  <si>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</si>
  <si>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</si>
  <si>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</si>
  <si>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</si>
  <si>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</si>
  <si>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</si>
  <si>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</si>
  <si>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</si>
  <si>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</si>
  <si>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</si>
  <si>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</si>
  <si>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</si>
  <si>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</si>
  <si>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</si>
  <si>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</si>
  <si>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</si>
  <si>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</si>
  <si>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</si>
  <si>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</si>
  <si>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</si>
  <si>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</si>
  <si>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</si>
  <si>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</si>
  <si>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</si>
  <si>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</si>
  <si>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</si>
  <si>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</si>
  <si>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</si>
  <si>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</si>
  <si>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</si>
  <si>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</si>
  <si>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</si>
  <si>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</si>
  <si>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</si>
  <si>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</si>
  <si>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</si>
  <si>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</si>
  <si>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</si>
  <si>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</si>
  <si>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</si>
  <si>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</si>
  <si>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</si>
  <si>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</si>
  <si>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</si>
  <si>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</si>
  <si>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</si>
  <si>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</si>
  <si>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</si>
  <si>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</si>
  <si>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</si>
  <si>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</si>
  <si>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</si>
  <si>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</si>
  <si>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</si>
  <si>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</si>
  <si>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</si>
  <si>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</si>
  <si>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</si>
  <si>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</si>
  <si>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</si>
  <si>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</si>
  <si>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</si>
  <si>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</si>
  <si>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</si>
  <si>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</si>
  <si>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</si>
  <si>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</si>
  <si>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</si>
  <si>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</si>
  <si>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</si>
  <si>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</si>
  <si>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</si>
  <si>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</si>
  <si>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</si>
  <si>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</si>
  <si>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</si>
  <si>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</si>
  <si>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</si>
  <si>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</si>
  <si>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</si>
  <si>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</si>
  <si>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</si>
  <si>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</si>
  <si>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</si>
  <si>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</si>
  <si>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</si>
  <si>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</si>
  <si>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</si>
  <si>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</si>
  <si>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</si>
  <si>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</si>
  <si>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</si>
  <si>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</si>
  <si>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</si>
  <si>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</si>
  <si>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</si>
  <si>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</si>
  <si>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</si>
  <si>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</si>
  <si>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</si>
  <si>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</si>
  <si>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</si>
  <si>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</si>
  <si>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</si>
  <si>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</si>
  <si>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</si>
  <si>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</si>
  <si>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</si>
  <si>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</si>
  <si>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</si>
  <si>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</si>
  <si>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</si>
  <si>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</si>
  <si>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</si>
  <si>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</si>
  <si>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</si>
  <si>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</si>
  <si>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</si>
  <si>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</si>
  <si>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</si>
  <si>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</si>
  <si>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</si>
  <si>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</si>
  <si>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</si>
  <si>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</si>
  <si>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</si>
  <si>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</si>
  <si>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</si>
  <si>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</si>
  <si>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</si>
  <si>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</si>
  <si>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</si>
  <si>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</si>
  <si>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</si>
  <si>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</si>
  <si>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</si>
  <si>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</si>
  <si>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</si>
  <si>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</si>
  <si>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</si>
  <si>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</si>
  <si>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</si>
  <si>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</si>
  <si>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</si>
  <si>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</si>
  <si>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</si>
  <si>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</si>
  <si>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</si>
  <si>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</si>
  <si>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</si>
  <si>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</si>
  <si>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</si>
  <si>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</si>
  <si>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</si>
  <si>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</si>
  <si>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</si>
  <si>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</si>
  <si>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</si>
  <si>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</si>
  <si>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</si>
  <si>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</si>
  <si>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</si>
  <si>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</si>
  <si>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</si>
  <si>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</si>
  <si>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</si>
  <si>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</si>
  <si>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</si>
  <si>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</si>
  <si>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</si>
  <si>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</si>
  <si>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</si>
  <si>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</si>
  <si>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</si>
  <si>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</si>
  <si>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</si>
  <si>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</si>
  <si>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</si>
  <si>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</si>
  <si>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</si>
  <si>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</si>
  <si>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</si>
  <si>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</si>
  <si>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</si>
  <si>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</si>
  <si>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</si>
  <si>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</si>
  <si>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</si>
  <si>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</si>
  <si>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</si>
  <si>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</si>
  <si>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</si>
  <si>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</si>
  <si>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</si>
  <si>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</si>
  <si>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</si>
  <si>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</si>
  <si>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</si>
  <si>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</si>
  <si>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</si>
  <si>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</si>
  <si>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</si>
  <si>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</si>
  <si>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</si>
  <si>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</si>
  <si>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</si>
  <si>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</si>
  <si>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</si>
  <si>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</si>
  <si>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</si>
  <si>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</si>
  <si>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</si>
  <si>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</si>
  <si>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</si>
  <si>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</si>
  <si>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</si>
  <si>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</si>
  <si>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</si>
  <si>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</si>
  <si>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</si>
  <si>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</si>
  <si>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</si>
  <si>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</si>
  <si>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</si>
  <si>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</si>
  <si>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</si>
  <si>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</si>
  <si>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</si>
  <si>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</si>
  <si>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</si>
  <si>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</si>
  <si>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</si>
  <si>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</si>
  <si>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</si>
  <si>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</si>
  <si>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</si>
  <si>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</si>
  <si>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</si>
  <si>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</si>
  <si>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</si>
  <si>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</si>
  <si>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</si>
  <si>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</si>
  <si>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</si>
  <si>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</si>
  <si>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</si>
  <si>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</si>
  <si>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</si>
  <si>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</si>
  <si>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</si>
  <si>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</si>
  <si>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</si>
  <si>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</si>
  <si>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</si>
  <si>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</si>
  <si>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</si>
  <si>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</si>
  <si>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</si>
  <si>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</si>
  <si>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</si>
  <si>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</si>
  <si>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</si>
  <si>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</si>
  <si>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</si>
  <si>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</si>
  <si>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</si>
  <si>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</si>
  <si>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</si>
  <si>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</si>
  <si>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</si>
  <si>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</si>
  <si>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</si>
  <si>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</si>
  <si>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</si>
  <si>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</si>
  <si>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</si>
  <si>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</si>
  <si>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</si>
  <si>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</si>
  <si>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</si>
  <si>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</si>
  <si>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</si>
  <si>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</si>
  <si>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</si>
  <si>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</si>
  <si>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</si>
  <si>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</si>
  <si>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</si>
  <si>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</si>
  <si>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</si>
  <si>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</si>
  <si>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</si>
  <si>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</si>
  <si>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</si>
  <si>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</si>
  <si>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</si>
  <si>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</si>
  <si>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</si>
  <si>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</si>
  <si>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</si>
  <si>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</si>
  <si>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</si>
  <si>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</si>
  <si>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</si>
  <si>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</si>
  <si>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</si>
  <si>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</si>
  <si>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</si>
  <si>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</si>
  <si>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</si>
  <si>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</si>
  <si>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</si>
  <si>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</si>
  <si>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</si>
  <si>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</si>
  <si>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</si>
  <si>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</si>
  <si>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</si>
  <si>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</si>
  <si>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</si>
  <si>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</si>
  <si>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</si>
  <si>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</si>
  <si>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</si>
  <si>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</si>
  <si>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</si>
  <si>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</si>
  <si>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</si>
  <si>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</si>
  <si>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</si>
  <si>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</si>
  <si>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</si>
  <si>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</si>
  <si>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</si>
  <si>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</si>
  <si>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</si>
  <si>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</si>
  <si>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</si>
  <si>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</si>
  <si>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</si>
  <si>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</si>
  <si>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</si>
  <si>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</si>
  <si>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</si>
  <si>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</si>
  <si>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</si>
  <si>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</si>
  <si>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</si>
  <si>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</si>
  <si>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</si>
  <si>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</si>
  <si>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</si>
  <si>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</si>
  <si>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</si>
  <si>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</si>
  <si>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</si>
  <si>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</si>
  <si>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</si>
  <si>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</si>
  <si>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</si>
  <si>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</si>
  <si>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</si>
  <si>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</si>
  <si>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</si>
  <si>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</si>
  <si>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</si>
  <si>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</si>
  <si>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</si>
  <si>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</si>
  <si>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</si>
  <si>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</si>
  <si>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</si>
  <si>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</si>
  <si>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</si>
  <si>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</si>
  <si>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</si>
  <si>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</si>
  <si>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</si>
  <si>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</si>
  <si>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</si>
  <si>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</si>
  <si>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</si>
  <si>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</si>
  <si>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</si>
  <si>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</si>
  <si>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</si>
  <si>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</si>
  <si>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</si>
  <si>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</si>
  <si>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</si>
  <si>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</si>
  <si>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</si>
  <si>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</si>
  <si>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</si>
  <si>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</si>
  <si>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</si>
  <si>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</si>
  <si>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</si>
  <si>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</si>
  <si>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</si>
  <si>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</si>
  <si>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</si>
  <si>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</si>
  <si>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</si>
  <si>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</si>
  <si>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</si>
  <si>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</si>
  <si>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</si>
  <si>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</si>
  <si>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</si>
  <si>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</si>
  <si>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</si>
  <si>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</si>
  <si>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</si>
  <si>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</si>
  <si>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</si>
  <si>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</si>
  <si>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</si>
  <si>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</si>
  <si>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</si>
  <si>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</si>
  <si>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</si>
  <si>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</si>
  <si>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</si>
  <si>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</si>
  <si>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</si>
  <si>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</si>
  <si>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</si>
  <si>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</si>
  <si>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</si>
  <si>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</si>
  <si>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</si>
  <si>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</si>
  <si>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</si>
  <si>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</si>
  <si>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</si>
  <si>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</si>
  <si>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</si>
  <si>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</si>
  <si>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</si>
  <si>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</si>
  <si>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</si>
  <si>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</si>
  <si>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</si>
  <si>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</si>
  <si>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</si>
  <si>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</si>
  <si>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</si>
  <si>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</si>
  <si>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</si>
  <si>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</si>
  <si>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</si>
  <si>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</si>
  <si>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</si>
  <si>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</si>
  <si>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</si>
  <si>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</si>
  <si>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</si>
  <si>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</si>
  <si>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</si>
  <si>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</si>
  <si>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</si>
  <si>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</si>
  <si>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</si>
  <si>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</si>
  <si>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</si>
  <si>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</si>
  <si>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</si>
  <si>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</si>
  <si>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</si>
  <si>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</si>
  <si>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</si>
  <si>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</si>
  <si>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</si>
  <si>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</si>
  <si>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</si>
  <si>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</si>
  <si>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</si>
  <si>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</si>
  <si>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</si>
  <si>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</si>
  <si>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</si>
  <si>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</si>
  <si>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</si>
  <si>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</si>
  <si>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</si>
  <si>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</si>
  <si>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</si>
  <si>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</si>
  <si>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</si>
  <si>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</si>
  <si>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</si>
  <si>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</si>
  <si>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</si>
  <si>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</si>
  <si>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</si>
  <si>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</si>
  <si>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</si>
  <si>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</si>
  <si>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</si>
  <si>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</si>
  <si>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</si>
  <si>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</si>
  <si>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</si>
  <si>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</si>
  <si>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</si>
  <si>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</si>
  <si>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</si>
  <si>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</si>
  <si>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</si>
  <si>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</si>
  <si>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</si>
  <si>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</si>
  <si>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</si>
  <si>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</si>
  <si>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</si>
  <si>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</si>
  <si>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</si>
  <si>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</si>
  <si>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</si>
  <si>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</si>
  <si>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</si>
  <si>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</si>
  <si>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</si>
  <si>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</si>
  <si>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</si>
  <si>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</si>
  <si>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</si>
  <si>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</si>
  <si>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</si>
  <si>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</si>
  <si>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</si>
  <si>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</si>
  <si>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</si>
  <si>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</si>
  <si>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</si>
  <si>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</si>
  <si>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</si>
  <si>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</si>
  <si>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</si>
  <si>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</si>
  <si>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</si>
  <si>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</si>
  <si>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</si>
  <si>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</si>
  <si>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</si>
  <si>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</si>
  <si>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</si>
  <si>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</si>
  <si>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</si>
  <si>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</si>
  <si>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</si>
  <si>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</si>
  <si>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</si>
  <si>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</si>
  <si>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</si>
  <si>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</si>
  <si>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</si>
  <si>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</si>
  <si>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</si>
  <si>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</si>
  <si>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</si>
  <si>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</si>
  <si>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</si>
  <si>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</si>
  <si>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</si>
  <si>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</si>
  <si>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</si>
  <si>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</si>
  <si>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</si>
  <si>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</si>
  <si>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</si>
  <si>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</si>
  <si>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</si>
  <si>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</si>
  <si>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</si>
  <si>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</si>
  <si>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</si>
  <si>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</si>
  <si>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</si>
  <si>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</si>
  <si>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</si>
  <si>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</si>
  <si>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</si>
  <si>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</si>
  <si>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</si>
  <si>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</si>
  <si>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</si>
  <si>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</si>
  <si>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</si>
  <si>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</si>
  <si>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</si>
  <si>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</si>
  <si>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</si>
  <si>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</si>
  <si>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</si>
  <si>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</si>
  <si>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</si>
  <si>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</si>
  <si>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</si>
  <si>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</si>
  <si>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</si>
  <si>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</si>
  <si>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</si>
  <si>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</si>
  <si>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</si>
  <si>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</si>
  <si>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</si>
  <si>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</si>
  <si>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</si>
  <si>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</si>
  <si>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</si>
  <si>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</si>
  <si>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</si>
  <si>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</si>
  <si>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</si>
  <si>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</si>
  <si>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</si>
  <si>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</si>
  <si>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</si>
  <si>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</si>
  <si>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</si>
  <si>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</si>
  <si>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</si>
  <si>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</si>
  <si>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</si>
  <si>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</si>
  <si>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</si>
  <si>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</si>
  <si>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</si>
  <si>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</si>
  <si>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</si>
  <si>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</si>
  <si>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</si>
  <si>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</si>
  <si>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</si>
  <si>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</si>
  <si>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</si>
  <si>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</si>
  <si>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</si>
  <si>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</si>
  <si>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</si>
  <si>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</si>
  <si>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</si>
  <si>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</si>
  <si>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</si>
  <si>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</si>
  <si>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</si>
  <si>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</si>
  <si>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</si>
  <si>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</si>
  <si>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</si>
  <si>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</si>
  <si>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</si>
  <si>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</si>
  <si>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</si>
  <si>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</si>
  <si>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</si>
  <si>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</si>
  <si>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</si>
  <si>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</si>
  <si>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</si>
  <si>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</si>
  <si>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</si>
  <si>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</si>
  <si>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</si>
  <si>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</si>
  <si>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</si>
  <si>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</si>
  <si>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</si>
  <si>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</si>
  <si>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</si>
  <si>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</si>
  <si>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</si>
  <si>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</si>
  <si>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</si>
  <si>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</si>
  <si>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</si>
  <si>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</si>
  <si>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</si>
  <si>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</si>
  <si>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</si>
  <si>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</si>
  <si>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</si>
  <si>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</si>
  <si>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</si>
  <si>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</si>
  <si>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</si>
  <si>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</si>
  <si>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</si>
  <si>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</si>
  <si>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</si>
  <si>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</si>
  <si>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</si>
  <si>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</si>
  <si>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</si>
  <si>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</si>
  <si>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</si>
  <si>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</si>
  <si>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</si>
  <si>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</si>
  <si>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</si>
  <si>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</si>
  <si>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</si>
  <si>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</si>
  <si>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</si>
  <si>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</si>
  <si>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</si>
  <si>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</si>
  <si>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</si>
  <si>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</si>
  <si>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</si>
  <si>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</si>
  <si>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</si>
  <si>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</si>
  <si>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</si>
  <si>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</si>
  <si>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</si>
  <si>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</si>
  <si>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</si>
  <si>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</si>
  <si>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</si>
  <si>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</si>
  <si>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</si>
  <si>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</si>
  <si>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</si>
  <si>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</si>
  <si>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</si>
  <si>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</si>
  <si>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</si>
  <si>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</si>
  <si>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</si>
  <si>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</si>
  <si>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</si>
  <si>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</si>
  <si>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</si>
  <si>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</si>
  <si>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</si>
  <si>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</si>
  <si>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</si>
  <si>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</si>
  <si>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</si>
  <si>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</si>
  <si>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</si>
  <si>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</si>
  <si>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</si>
  <si>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</si>
  <si>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</si>
  <si>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</si>
  <si>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</si>
  <si>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</si>
  <si>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</si>
  <si>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</si>
  <si>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</si>
  <si>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</si>
  <si>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</si>
  <si>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</si>
  <si>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</si>
  <si>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</si>
  <si>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</si>
  <si>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</si>
  <si>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</si>
  <si>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</si>
  <si>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</si>
  <si>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</si>
  <si>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</si>
  <si>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</si>
  <si>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</si>
  <si>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</si>
  <si>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</si>
  <si>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</si>
  <si>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</si>
  <si>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</si>
  <si>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</si>
  <si>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</si>
  <si>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</si>
  <si>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</si>
  <si>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</si>
  <si>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</si>
  <si>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</si>
  <si>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</si>
  <si>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</si>
  <si>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</si>
  <si>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</si>
  <si>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</si>
  <si>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</si>
  <si>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</si>
  <si>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</si>
  <si>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</si>
  <si>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</si>
  <si>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</si>
  <si>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</si>
  <si>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</si>
  <si>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</si>
  <si>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</si>
  <si>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</si>
  <si>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</si>
  <si>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</si>
  <si>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</si>
  <si>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</si>
  <si>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</si>
  <si>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</si>
  <si>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</si>
  <si>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</si>
  <si>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</si>
  <si>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</si>
  <si>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</si>
  <si>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</si>
  <si>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</si>
  <si>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</si>
  <si>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</si>
  <si>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</si>
  <si>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</si>
  <si>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</si>
  <si>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</si>
  <si>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</si>
  <si>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</si>
  <si>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</si>
  <si>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</si>
  <si>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</si>
  <si>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</si>
  <si>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</si>
  <si>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</si>
  <si>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</si>
  <si>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</si>
  <si>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</si>
  <si>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</si>
  <si>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</si>
  <si>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</si>
  <si>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</si>
  <si>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</si>
  <si>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</si>
  <si>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</si>
  <si>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</si>
  <si>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</si>
  <si>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</si>
  <si>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</si>
  <si>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</si>
  <si>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</si>
  <si>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</si>
  <si>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</si>
  <si>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</si>
  <si>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</si>
  <si>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</si>
  <si>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</si>
  <si>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</si>
  <si>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</si>
  <si>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</si>
  <si>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</si>
  <si>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</si>
  <si>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</si>
  <si>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</si>
  <si>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</si>
  <si>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</si>
  <si>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</si>
  <si>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</si>
  <si>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</si>
  <si>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</si>
  <si>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</si>
  <si>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</si>
  <si>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</si>
  <si>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</si>
  <si>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</si>
  <si>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</si>
  <si>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</si>
  <si>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</si>
  <si>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</si>
  <si>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</si>
  <si>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</si>
  <si>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</si>
  <si>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</si>
  <si>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</si>
  <si>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</si>
  <si>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</si>
  <si>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</si>
  <si>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</si>
  <si>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</si>
  <si>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</si>
  <si>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</si>
  <si>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</si>
  <si>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</si>
  <si>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</si>
  <si>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</si>
  <si>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</si>
  <si>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</si>
  <si>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</si>
  <si>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</si>
  <si>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</si>
  <si>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</si>
  <si>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</si>
  <si>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</si>
  <si>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</si>
  <si>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</si>
  <si>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</si>
  <si>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</si>
  <si>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</si>
  <si>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</si>
  <si>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</si>
  <si>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</si>
  <si>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</si>
  <si>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</si>
  <si>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</si>
  <si>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</si>
  <si>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</si>
  <si>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</si>
  <si>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</si>
  <si>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</si>
  <si>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</si>
  <si>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</si>
  <si>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</si>
  <si>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</si>
  <si>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</si>
  <si>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</si>
  <si>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</si>
  <si>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</si>
  <si>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</si>
  <si>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</si>
  <si>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</si>
  <si>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</si>
  <si>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</si>
  <si>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</si>
  <si>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</si>
  <si>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</si>
  <si>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</si>
  <si>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</si>
  <si>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</si>
  <si>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</si>
  <si>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</si>
  <si>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</si>
  <si>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</si>
  <si>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</si>
  <si>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</si>
  <si>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</si>
  <si>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</si>
  <si>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</si>
  <si>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</si>
  <si>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</si>
  <si>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</si>
  <si>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</si>
  <si>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</si>
  <si>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</si>
  <si>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</si>
  <si>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</si>
  <si>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</si>
  <si>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</si>
  <si>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</si>
  <si>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</si>
  <si>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</si>
  <si>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</si>
  <si>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</si>
  <si>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</si>
  <si>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</si>
  <si>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</si>
  <si>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</si>
  <si>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</si>
  <si>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</si>
  <si>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</si>
  <si>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</si>
  <si>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</si>
  <si>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</si>
  <si>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</si>
  <si>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</si>
  <si>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</si>
  <si>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</si>
  <si>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</si>
  <si>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</si>
  <si>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</si>
  <si>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</si>
  <si>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</si>
  <si>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</si>
  <si>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</si>
  <si>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</si>
  <si>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</si>
  <si>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</si>
  <si>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</si>
  <si>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</si>
  <si>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</si>
  <si>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</si>
  <si>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</si>
  <si>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</si>
  <si>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</si>
  <si>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</si>
  <si>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</si>
  <si>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</si>
  <si>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</si>
  <si>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</si>
  <si>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</si>
  <si>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</si>
  <si>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</si>
  <si>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</si>
  <si>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</si>
  <si>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</si>
  <si>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</si>
  <si>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</si>
  <si>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</si>
  <si>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</si>
  <si>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</si>
  <si>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</si>
  <si>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</si>
  <si>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</si>
  <si>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</si>
  <si>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</si>
  <si>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</si>
  <si>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</si>
  <si>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</si>
  <si>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</si>
  <si>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</si>
  <si>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</si>
  <si>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</si>
  <si>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</si>
  <si>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</si>
  <si>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</si>
  <si>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</si>
  <si>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</si>
  <si>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</si>
  <si>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</si>
  <si>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</si>
  <si>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</si>
  <si>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</si>
  <si>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</si>
  <si>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</si>
  <si>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</si>
  <si>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</si>
  <si>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</si>
  <si>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</si>
  <si>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</si>
  <si>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</si>
  <si>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</si>
  <si>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</si>
  <si>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</si>
  <si>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</si>
  <si>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</si>
  <si>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</si>
  <si>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</si>
  <si>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</si>
  <si>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</si>
  <si>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</si>
  <si>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</si>
  <si>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</si>
  <si>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</si>
  <si>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</si>
  <si>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</si>
  <si>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</si>
  <si>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</si>
  <si>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</si>
  <si>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</si>
  <si>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</si>
  <si>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</si>
  <si>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</si>
  <si>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</si>
  <si>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</si>
  <si>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</si>
  <si>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</si>
  <si>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</si>
  <si>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</si>
  <si>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</si>
  <si>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</si>
  <si>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</si>
  <si>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</si>
  <si>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</si>
  <si>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</si>
  <si>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</si>
  <si>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</si>
  <si>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</si>
  <si>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</si>
  <si>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</si>
  <si>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</si>
  <si>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</si>
  <si>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</si>
  <si>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</si>
  <si>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</si>
  <si>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</si>
  <si>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</si>
  <si>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</si>
  <si>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</si>
  <si>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</si>
  <si>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</si>
  <si>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</si>
  <si>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</si>
  <si>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</si>
  <si>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</si>
  <si>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</si>
  <si>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</si>
  <si>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</si>
  <si>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</si>
  <si>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</si>
  <si>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</si>
  <si>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</si>
  <si>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</si>
  <si>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</si>
  <si>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</si>
  <si>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</si>
  <si>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</si>
  <si>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</si>
  <si>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</si>
  <si>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</si>
  <si>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</si>
  <si>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</si>
  <si>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</si>
  <si>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</si>
  <si>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</si>
  <si>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</si>
  <si>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</si>
  <si>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</si>
  <si>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</si>
  <si>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</si>
  <si>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</si>
  <si>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</si>
  <si>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</si>
  <si>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</si>
  <si>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</si>
  <si>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</si>
  <si>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</si>
  <si>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</si>
  <si>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</si>
  <si>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</si>
  <si>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</si>
  <si>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</si>
  <si>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</si>
  <si>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</si>
  <si>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</si>
  <si>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</si>
  <si>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</si>
  <si>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</si>
  <si>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</si>
  <si>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</si>
  <si>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</si>
  <si>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</si>
  <si>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</si>
  <si>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</si>
  <si>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</si>
  <si>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</si>
  <si>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</si>
  <si>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</si>
  <si>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</si>
  <si>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</si>
  <si>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</si>
  <si>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</si>
  <si>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</si>
  <si>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</si>
  <si>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</si>
  <si>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</si>
  <si>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</si>
  <si>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</si>
  <si>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</si>
  <si>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</si>
  <si>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</si>
  <si>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</si>
  <si>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</si>
  <si>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</si>
  <si>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</si>
  <si>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</si>
  <si>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</si>
  <si>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</si>
  <si>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</si>
  <si>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</si>
  <si>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</si>
  <si>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</si>
  <si>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</si>
  <si>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</si>
  <si>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</si>
  <si>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</si>
  <si>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</si>
  <si>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</si>
  <si>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</si>
  <si>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</si>
  <si>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</si>
  <si>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</si>
  <si>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</si>
  <si>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</si>
  <si>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</si>
  <si>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</si>
  <si>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</si>
  <si>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</si>
  <si>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</si>
  <si>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</si>
  <si>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</si>
  <si>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</si>
  <si>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</si>
  <si>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</si>
  <si>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</si>
  <si>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</si>
  <si>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</si>
  <si>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</si>
  <si>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</si>
  <si>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</si>
  <si>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</si>
  <si>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</si>
  <si>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</si>
  <si>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</si>
  <si>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</si>
  <si>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</si>
  <si>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</si>
  <si>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</si>
  <si>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</si>
  <si>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</si>
  <si>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</si>
  <si>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</si>
  <si>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</si>
  <si>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</si>
  <si>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</si>
  <si>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</si>
  <si>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</si>
  <si>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</si>
  <si>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</si>
  <si>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</si>
  <si>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</si>
  <si>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</si>
  <si>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</si>
  <si>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</si>
  <si>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</si>
  <si>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</si>
  <si>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</si>
  <si>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</si>
  <si>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</si>
  <si>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</si>
  <si>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</si>
  <si>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</si>
  <si>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</si>
  <si>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</si>
  <si>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</si>
  <si>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</si>
  <si>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</si>
  <si>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</si>
  <si>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</si>
  <si>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</si>
  <si>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</si>
  <si>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</si>
  <si>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</si>
  <si>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</si>
  <si>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</si>
  <si>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</si>
  <si>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</si>
  <si>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</si>
  <si>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</si>
  <si>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</si>
  <si>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</si>
  <si>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</si>
  <si>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</si>
  <si>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</si>
  <si>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</si>
  <si>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</si>
  <si>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</si>
  <si>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</si>
  <si>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</si>
  <si>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</si>
  <si>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</si>
  <si>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</si>
  <si>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</si>
  <si>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</si>
  <si>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</si>
  <si>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</si>
  <si>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</si>
  <si>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</si>
  <si>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</si>
  <si>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</si>
  <si>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</si>
  <si>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</si>
  <si>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</si>
  <si>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</si>
  <si>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</si>
  <si>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</si>
  <si>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</si>
  <si>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</si>
  <si>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</si>
  <si>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</si>
  <si>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</si>
  <si>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</si>
  <si>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</si>
  <si>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</si>
  <si>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</si>
  <si>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</si>
  <si>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</si>
  <si>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</si>
  <si>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</si>
  <si>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</si>
  <si>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</si>
  <si>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</si>
  <si>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</si>
  <si>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</si>
  <si>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</si>
  <si>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</si>
  <si>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</si>
  <si>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</si>
  <si>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</si>
  <si>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</si>
  <si>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</si>
  <si>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</si>
  <si>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</si>
  <si>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</si>
  <si>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</si>
  <si>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</si>
  <si>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</si>
  <si>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</si>
  <si>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</si>
  <si>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</si>
  <si>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</si>
  <si>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</si>
  <si>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</si>
  <si>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</si>
  <si>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</si>
  <si>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</si>
  <si>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</si>
  <si>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</si>
  <si>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</si>
  <si>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</si>
  <si>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</si>
  <si>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</si>
  <si>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</si>
  <si>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</si>
  <si>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</si>
  <si>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</si>
  <si>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</si>
  <si>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</si>
  <si>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</si>
  <si>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</si>
  <si>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</si>
  <si>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</si>
  <si>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</si>
  <si>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</si>
  <si>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</si>
  <si>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</si>
  <si>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</si>
  <si>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</si>
  <si>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</si>
  <si>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</si>
  <si>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</si>
  <si>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</si>
  <si>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</si>
  <si>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</si>
  <si>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</si>
  <si>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</si>
  <si>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</si>
  <si>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</si>
  <si>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</si>
  <si>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</si>
  <si>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</si>
  <si>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</si>
  <si>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</si>
  <si>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</si>
  <si>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</si>
  <si>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</si>
  <si>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</si>
  <si>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</si>
  <si>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</si>
  <si>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</si>
  <si>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</si>
  <si>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</si>
  <si>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</si>
  <si>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</si>
  <si>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</si>
  <si>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</si>
  <si>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</si>
  <si>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</si>
  <si>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</si>
  <si>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</si>
  <si>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</si>
  <si>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</si>
  <si>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</si>
  <si>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</si>
  <si>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</si>
  <si>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</si>
  <si>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</si>
  <si>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</si>
  <si>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</si>
  <si>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</si>
  <si>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</si>
  <si>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</si>
  <si>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</si>
  <si>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</si>
  <si>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</si>
  <si>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</si>
  <si>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</si>
  <si>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</si>
  <si>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</si>
  <si>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</si>
  <si>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</si>
  <si>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</si>
  <si>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</si>
  <si>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</si>
  <si>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</si>
  <si>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</si>
  <si>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</si>
  <si>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</si>
  <si>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</si>
  <si>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</si>
  <si>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</si>
  <si>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</si>
  <si>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</si>
  <si>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</si>
  <si>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</si>
  <si>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</si>
  <si>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</si>
  <si>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</si>
  <si>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</si>
  <si>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</si>
  <si>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</si>
  <si>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</si>
  <si>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</si>
  <si>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</si>
  <si>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</si>
  <si>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</si>
  <si>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</si>
  <si>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</si>
  <si>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</si>
  <si>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</si>
  <si>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</si>
  <si>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</si>
  <si>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</si>
  <si>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</si>
  <si>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</si>
  <si>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</si>
  <si>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</si>
  <si>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</si>
  <si>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</si>
  <si>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</si>
  <si>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</si>
  <si>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</si>
  <si>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</si>
  <si>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</si>
  <si>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</si>
  <si>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</si>
  <si>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</si>
  <si>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</si>
  <si>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</si>
  <si>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</si>
  <si>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</si>
  <si>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</si>
  <si>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</si>
  <si>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</si>
  <si>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</si>
  <si>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</si>
  <si>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</si>
  <si>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</si>
  <si>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</si>
  <si>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</si>
  <si>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</si>
  <si>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</si>
  <si>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</si>
  <si>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</si>
  <si>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</si>
  <si>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</si>
  <si>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</si>
  <si>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</si>
  <si>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</si>
  <si>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</si>
  <si>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</si>
  <si>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</si>
  <si>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</si>
  <si>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</si>
  <si>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</si>
  <si>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</si>
  <si>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</si>
  <si>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</si>
  <si>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</si>
  <si>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</si>
  <si>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</si>
  <si>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</si>
  <si>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</si>
  <si>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</si>
  <si>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</si>
  <si>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</si>
  <si>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</si>
  <si>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</si>
  <si>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</si>
  <si>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</si>
  <si>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</si>
  <si>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</si>
  <si>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</si>
  <si>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</si>
  <si>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</si>
  <si>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</si>
  <si>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</si>
  <si>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</si>
  <si>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</si>
  <si>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</si>
  <si>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</si>
  <si>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</si>
  <si>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</si>
  <si>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</si>
  <si>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</si>
  <si>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</si>
  <si>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</si>
  <si>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</si>
  <si>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</si>
  <si>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</si>
  <si>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</si>
  <si>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</si>
  <si>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</si>
  <si>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</si>
  <si>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</si>
  <si>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</si>
  <si>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</si>
  <si>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</si>
  <si>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</si>
  <si>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</si>
  <si>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</si>
  <si>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</si>
  <si>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</si>
  <si>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</si>
  <si>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</si>
  <si>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</si>
  <si>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</si>
  <si>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</si>
  <si>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</si>
  <si>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</si>
  <si>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</si>
  <si>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</si>
  <si>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</si>
  <si>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</si>
  <si>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</si>
  <si>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</si>
  <si>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</si>
  <si>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</si>
  <si>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</si>
  <si>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</si>
  <si>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</si>
  <si>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</si>
  <si>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</si>
  <si>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</si>
  <si>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</si>
  <si>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</si>
  <si>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</si>
  <si>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</si>
  <si>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</si>
  <si>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</si>
  <si>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</si>
  <si>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</si>
  <si>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</si>
  <si>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</si>
  <si>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</si>
  <si>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</si>
  <si>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</si>
  <si>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</si>
  <si>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</si>
  <si>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</si>
  <si>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</si>
  <si>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</si>
  <si>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</si>
  <si>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</si>
  <si>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</si>
  <si>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</si>
  <si>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</si>
  <si>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</si>
  <si>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</si>
  <si>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</si>
  <si>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</si>
  <si>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</si>
  <si>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</si>
  <si>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</si>
  <si>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</si>
  <si>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</si>
  <si>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</si>
  <si>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</si>
  <si>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</si>
  <si>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</si>
  <si>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</si>
  <si>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</si>
  <si>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</si>
  <si>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</si>
  <si>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</si>
  <si>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</si>
  <si>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</si>
  <si>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</si>
  <si>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</si>
  <si>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</si>
  <si>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</si>
  <si>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</si>
  <si>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</si>
  <si>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</si>
  <si>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</si>
  <si>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</si>
  <si>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</si>
  <si>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</si>
  <si>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</si>
  <si>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</si>
  <si>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</si>
  <si>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</si>
  <si>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</si>
  <si>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</si>
  <si>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</si>
  <si>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</si>
  <si>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</si>
  <si>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</si>
  <si>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</si>
  <si>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</si>
  <si>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</si>
  <si>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</si>
  <si>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</si>
  <si>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</si>
  <si>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</si>
  <si>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</si>
  <si>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</si>
  <si>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</si>
  <si>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</si>
  <si>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</si>
  <si>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</si>
  <si>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</si>
  <si>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</si>
  <si>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</si>
  <si>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</si>
  <si>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</si>
  <si>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</si>
  <si>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</si>
  <si>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</si>
  <si>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</si>
  <si>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</si>
  <si>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</si>
  <si>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</si>
  <si>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</si>
  <si>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</si>
  <si>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</si>
  <si>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</si>
  <si>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</si>
  <si>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</si>
  <si>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</si>
  <si>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</si>
  <si>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</si>
  <si>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</si>
  <si>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</si>
  <si>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</si>
  <si>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</si>
  <si>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</si>
  <si>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</si>
  <si>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</si>
  <si>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</si>
  <si>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</si>
  <si>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</si>
  <si>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</si>
  <si>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</si>
  <si>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</si>
  <si>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</si>
  <si>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</si>
  <si>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</si>
  <si>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</si>
  <si>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</si>
  <si>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</si>
  <si>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</si>
  <si>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</si>
  <si>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</si>
  <si>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</si>
  <si>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</si>
  <si>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</si>
  <si>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</si>
  <si>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</si>
  <si>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</si>
  <si>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</si>
  <si>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</si>
  <si>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</si>
  <si>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</si>
  <si>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</si>
  <si>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</si>
  <si>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</si>
  <si>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</si>
  <si>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</si>
  <si>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</si>
  <si>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</si>
  <si>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</si>
  <si>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</si>
  <si>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</si>
  <si>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</si>
  <si>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</si>
  <si>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</si>
  <si>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</si>
  <si>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</si>
  <si>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</si>
  <si>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</si>
  <si>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</si>
  <si>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</si>
  <si>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</si>
  <si>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</si>
  <si>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</si>
  <si>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</si>
  <si>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</si>
  <si>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</si>
  <si>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</si>
  <si>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</si>
  <si>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</si>
  <si>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</si>
  <si>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</si>
  <si>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</si>
  <si>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</si>
  <si>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</si>
  <si>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</si>
  <si>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</si>
  <si>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</si>
  <si>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</si>
  <si>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</si>
  <si>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</si>
  <si>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</si>
  <si>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</si>
  <si>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</si>
  <si>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</si>
  <si>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</si>
  <si>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</si>
  <si>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</si>
  <si>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</si>
  <si>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</si>
  <si>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</si>
  <si>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</si>
  <si>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</si>
  <si>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</si>
  <si>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</si>
  <si>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</si>
  <si>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</si>
  <si>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</si>
  <si>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</si>
  <si>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</si>
  <si>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</si>
  <si>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</si>
  <si>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</si>
  <si>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</si>
  <si>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</si>
  <si>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</si>
  <si>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</si>
  <si>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</si>
  <si>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</si>
  <si>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</si>
  <si>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</si>
  <si>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</si>
  <si>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</si>
  <si>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</si>
  <si>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</si>
  <si>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</si>
  <si>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</si>
  <si>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</si>
  <si>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</si>
  <si>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</si>
  <si>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</si>
  <si>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</si>
  <si>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</si>
  <si>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</si>
  <si>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</si>
  <si>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</si>
  <si>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</si>
  <si>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</si>
  <si>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</si>
  <si>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</si>
  <si>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</si>
  <si>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</si>
  <si>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</si>
  <si>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</si>
  <si>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</si>
  <si>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</si>
  <si>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</si>
  <si>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</si>
  <si>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</si>
  <si>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</si>
  <si>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</si>
  <si>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</si>
  <si>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</si>
  <si>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</si>
  <si>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</si>
  <si>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</si>
  <si>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</si>
  <si>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</si>
  <si>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</si>
  <si>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</si>
  <si>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</si>
  <si>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</si>
  <si>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</si>
  <si>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</si>
  <si>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</si>
  <si>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</si>
  <si>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</si>
  <si>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</si>
  <si>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</si>
  <si>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</si>
  <si>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</si>
  <si>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</si>
  <si>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</si>
  <si>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</si>
  <si>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</si>
  <si>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</si>
  <si>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</si>
  <si>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</si>
  <si>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</si>
  <si>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</si>
  <si>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</si>
  <si>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</si>
  <si>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</si>
  <si>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</si>
  <si>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</si>
  <si>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</si>
  <si>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</si>
  <si>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</si>
  <si>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</si>
  <si>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</si>
  <si>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</si>
  <si>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</si>
  <si>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</si>
  <si>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</si>
  <si>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</si>
  <si>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</si>
  <si>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</si>
  <si>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</si>
  <si>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</si>
  <si>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</si>
  <si>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</si>
  <si>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</si>
  <si>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</si>
  <si>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</si>
  <si>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</si>
  <si>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</si>
  <si>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</si>
  <si>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</si>
  <si>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</si>
  <si>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</si>
  <si>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</si>
  <si>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</si>
  <si>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</si>
  <si>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</si>
  <si>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</si>
  <si>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</si>
  <si>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</si>
  <si>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</si>
  <si>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</si>
  <si>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</si>
  <si>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</si>
  <si>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</si>
  <si>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</si>
  <si>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</si>
  <si>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</si>
  <si>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</si>
  <si>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</si>
  <si>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</si>
  <si>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</si>
  <si>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</si>
  <si>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</si>
  <si>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</si>
  <si>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</si>
  <si>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</si>
  <si>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</si>
  <si>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</si>
  <si>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</si>
  <si>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</si>
  <si>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</si>
  <si>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</si>
  <si>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</si>
  <si>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</si>
  <si>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</si>
  <si>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</si>
  <si>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</si>
  <si>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</si>
  <si>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</si>
  <si>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</si>
  <si>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</si>
  <si>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</si>
  <si>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</si>
  <si>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</si>
  <si>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</si>
  <si>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</si>
  <si>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</si>
  <si>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</si>
  <si>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</si>
  <si>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</si>
  <si>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</si>
  <si>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</si>
  <si>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</si>
  <si>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</si>
  <si>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</si>
  <si>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</si>
  <si>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</si>
  <si>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</si>
  <si>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</si>
  <si>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</si>
  <si>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</si>
  <si>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</si>
  <si>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</si>
  <si>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</si>
  <si>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</si>
  <si>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</si>
  <si>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</si>
  <si>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</si>
  <si>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</si>
  <si>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</si>
  <si>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</si>
  <si>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</si>
  <si>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</si>
  <si>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</si>
  <si>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</si>
  <si>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</si>
  <si>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</si>
  <si>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</si>
  <si>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</si>
  <si>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</si>
  <si>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</si>
  <si>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</si>
  <si>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</si>
  <si>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</si>
  <si>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</si>
  <si>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</si>
  <si>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</si>
  <si>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</si>
  <si>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</si>
  <si>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</si>
  <si>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</si>
  <si>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</si>
  <si>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</si>
  <si>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</si>
  <si>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</si>
  <si>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</si>
  <si>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</si>
  <si>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</si>
  <si>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</si>
  <si>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</si>
  <si>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</si>
  <si>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</si>
  <si>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</si>
  <si>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</si>
  <si>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</si>
  <si>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</si>
  <si>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</si>
  <si>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</si>
  <si>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</si>
  <si>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</si>
  <si>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</si>
  <si>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</si>
  <si>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</si>
  <si>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</si>
  <si>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</si>
  <si>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</si>
  <si>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</si>
  <si>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</si>
  <si>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</si>
  <si>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</si>
  <si>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</si>
  <si>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</si>
  <si>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</si>
  <si>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</si>
  <si>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</si>
  <si>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</si>
  <si>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</si>
  <si>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</si>
  <si>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</si>
  <si>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</si>
  <si>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</si>
  <si>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</si>
  <si>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</si>
  <si>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</si>
  <si>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</si>
  <si>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</si>
  <si>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</si>
  <si>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</si>
  <si>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</si>
  <si>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</si>
  <si>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</si>
  <si>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</si>
  <si>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</si>
  <si>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</si>
  <si>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</si>
  <si>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</si>
  <si>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</si>
  <si>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</si>
  <si>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</si>
  <si>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</si>
  <si>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</si>
  <si>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</si>
  <si>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</si>
  <si>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</si>
  <si>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</si>
  <si>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</si>
  <si>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</si>
  <si>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</si>
  <si>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</si>
  <si>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</si>
  <si>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</si>
  <si>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</si>
  <si>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</si>
  <si>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</si>
  <si>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</si>
  <si>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</si>
  <si>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</si>
  <si>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</si>
  <si>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</si>
  <si>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</si>
  <si>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</si>
  <si>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</si>
  <si>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</si>
  <si>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</si>
  <si>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</si>
  <si>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</si>
  <si>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</si>
  <si>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</si>
  <si>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</si>
  <si>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</si>
  <si>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</si>
  <si>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</si>
  <si>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</si>
  <si>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</si>
  <si>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</si>
  <si>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</si>
  <si>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</si>
  <si>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</si>
  <si>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</si>
  <si>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</si>
  <si>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</si>
  <si>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</si>
  <si>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</si>
  <si>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</si>
  <si>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</si>
  <si>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</si>
  <si>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</si>
  <si>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</si>
  <si>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</si>
  <si>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</si>
  <si>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</si>
  <si>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</si>
  <si>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</si>
  <si>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</si>
  <si>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</si>
  <si>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</si>
  <si>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</si>
  <si>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</si>
  <si>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</si>
  <si>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</si>
  <si>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</si>
  <si>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</si>
  <si>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</si>
  <si>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</si>
  <si>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</si>
  <si>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</si>
  <si>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</si>
  <si>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</si>
  <si>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</si>
  <si>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</si>
  <si>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</si>
  <si>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</si>
  <si>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</si>
  <si>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</si>
  <si>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</si>
  <si>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</si>
  <si>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</si>
  <si>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</si>
  <si>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</si>
  <si>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</si>
  <si>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</si>
  <si>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</si>
  <si>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</si>
  <si>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</si>
  <si>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</si>
  <si>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</si>
  <si>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</si>
  <si>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</si>
  <si>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</si>
  <si>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</si>
  <si>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</si>
  <si>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</si>
  <si>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</si>
  <si>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</si>
  <si>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</si>
  <si>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</si>
  <si>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</si>
  <si>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</si>
  <si>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</si>
  <si>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</si>
  <si>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</si>
  <si>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</si>
  <si>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</si>
  <si>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</si>
  <si>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</si>
  <si>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</si>
  <si>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</si>
  <si>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</si>
  <si>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</si>
  <si>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</si>
  <si>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</si>
  <si>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</si>
  <si>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</si>
  <si>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</si>
  <si>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</si>
  <si>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</si>
  <si>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</si>
  <si>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</si>
  <si>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</si>
  <si>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</si>
  <si>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</si>
  <si>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</si>
  <si>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</si>
  <si>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</si>
  <si>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</si>
  <si>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</si>
  <si>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</si>
  <si>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</si>
  <si>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</si>
  <si>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</si>
  <si>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</si>
  <si>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</si>
  <si>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</si>
  <si>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</si>
  <si>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</si>
  <si>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</si>
  <si>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</si>
  <si>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</si>
  <si>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</si>
  <si>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</si>
  <si>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</si>
  <si>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</si>
  <si>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</si>
  <si>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</si>
  <si>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</si>
  <si>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</si>
  <si>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</si>
  <si>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</si>
  <si>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</si>
  <si>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</si>
  <si>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</si>
  <si>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</si>
  <si>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</si>
  <si>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</si>
  <si>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</si>
  <si>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</si>
  <si>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</si>
  <si>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</si>
  <si>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</si>
  <si>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</si>
  <si>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</si>
  <si>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</si>
  <si>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</si>
  <si>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</si>
  <si>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</si>
  <si>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</si>
  <si>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</si>
  <si>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</si>
  <si>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</si>
  <si>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</si>
  <si>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</si>
  <si>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</si>
  <si>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</si>
  <si>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</si>
  <si>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</si>
  <si>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</si>
  <si>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</si>
  <si>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</si>
  <si>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</si>
  <si>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</si>
  <si>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</si>
  <si>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</si>
  <si>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</si>
  <si>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</si>
  <si>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</si>
  <si>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</si>
  <si>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</si>
  <si>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</si>
  <si>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</si>
  <si>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</si>
  <si>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</si>
  <si>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</si>
  <si>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</si>
  <si>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</si>
  <si>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</si>
  <si>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</si>
  <si>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</si>
  <si>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</si>
  <si>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</si>
  <si>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</si>
  <si>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</si>
  <si>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</si>
  <si>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</si>
  <si>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</si>
  <si>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</si>
  <si>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</si>
  <si>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</si>
  <si>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</si>
  <si>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</si>
  <si>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</si>
  <si>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</si>
  <si>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</si>
  <si>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</si>
  <si>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</si>
  <si>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</si>
  <si>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</si>
  <si>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</si>
  <si>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</si>
  <si>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</si>
  <si>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</si>
  <si>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</si>
  <si>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</si>
  <si>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</si>
  <si>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</si>
  <si>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</si>
  <si>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</si>
  <si>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</si>
  <si>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</si>
  <si>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</si>
  <si>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</si>
  <si>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</si>
  <si>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</si>
  <si>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</si>
  <si>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</si>
  <si>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</si>
  <si>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</si>
  <si>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</si>
  <si>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</si>
  <si>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</si>
  <si>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</si>
  <si>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</si>
  <si>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</si>
  <si>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</si>
  <si>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</si>
  <si>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</si>
  <si>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</si>
  <si>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</si>
  <si>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</si>
  <si>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</si>
  <si>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</si>
  <si>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</si>
  <si>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</si>
  <si>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</si>
  <si>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</si>
  <si>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</si>
  <si>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</si>
  <si>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</si>
  <si>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</si>
  <si>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</si>
  <si>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</si>
  <si>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</si>
  <si>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</si>
  <si>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</si>
  <si>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</si>
  <si>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</si>
  <si>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</si>
  <si>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</si>
  <si>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</si>
  <si>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</si>
  <si>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</si>
  <si>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</si>
  <si>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</si>
  <si>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</si>
  <si>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</si>
  <si>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</si>
  <si>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</si>
  <si>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</si>
  <si>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</si>
  <si>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</si>
  <si>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</si>
  <si>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</si>
  <si>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</si>
  <si>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</si>
  <si>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</si>
  <si>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</si>
  <si>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</si>
  <si>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</si>
  <si>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</si>
  <si>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</si>
  <si>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</si>
  <si>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</si>
  <si>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</si>
  <si>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</si>
  <si>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</si>
  <si>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</si>
  <si>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</si>
  <si>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</si>
  <si>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</si>
  <si>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</si>
  <si>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</si>
  <si>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</si>
  <si>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</si>
  <si>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</si>
  <si>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</si>
  <si>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</si>
  <si>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</si>
  <si>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</si>
  <si>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</si>
  <si>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</si>
  <si>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</si>
  <si>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</si>
  <si>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</si>
  <si>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</si>
  <si>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</si>
  <si>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</si>
  <si>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</si>
  <si>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</si>
  <si>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</si>
  <si>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</si>
  <si>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</si>
  <si>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</si>
  <si>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</si>
  <si>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</si>
  <si>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</si>
  <si>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</si>
  <si>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</si>
  <si>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</si>
  <si>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</si>
  <si>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</si>
  <si>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</si>
  <si>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</si>
  <si>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</si>
  <si>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</si>
  <si>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</si>
  <si>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</si>
  <si>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</si>
  <si>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</si>
  <si>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</si>
  <si>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</si>
  <si>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</si>
  <si>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</si>
  <si>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</si>
  <si>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</si>
  <si>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</si>
  <si>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</si>
  <si>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</si>
  <si>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</si>
  <si>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</si>
  <si>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</si>
  <si>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</si>
  <si>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</si>
  <si>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</si>
  <si>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</si>
  <si>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</si>
  <si>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</si>
  <si>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</si>
  <si>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</si>
  <si>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</si>
  <si>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</si>
  <si>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</si>
  <si>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</si>
  <si>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</si>
  <si>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</si>
  <si>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</si>
  <si>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</si>
  <si>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</si>
  <si>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</si>
  <si>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</si>
  <si>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</si>
  <si>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</si>
  <si>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</si>
  <si>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</si>
  <si>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</si>
  <si>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</si>
  <si>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</si>
  <si>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</si>
  <si>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</si>
  <si>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</si>
  <si>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</si>
  <si>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</si>
  <si>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</si>
  <si>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</si>
  <si>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</si>
  <si>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</si>
  <si>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</si>
  <si>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</si>
  <si>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</si>
  <si>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</si>
  <si>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</si>
  <si>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</si>
  <si>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</si>
  <si>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</si>
  <si>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</si>
  <si>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</si>
  <si>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</si>
  <si>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</si>
  <si>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</si>
  <si>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</si>
  <si>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</si>
  <si>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</si>
  <si>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</si>
  <si>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</si>
  <si>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</si>
  <si>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</si>
  <si>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</si>
  <si>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</si>
  <si>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</si>
  <si>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</si>
  <si>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</si>
  <si>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</si>
  <si>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</si>
  <si>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</si>
  <si>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</si>
  <si>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</si>
  <si>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</si>
  <si>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</si>
  <si>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</si>
  <si>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</si>
  <si>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</si>
  <si>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</si>
  <si>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</si>
  <si>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</si>
  <si>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</si>
  <si>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</si>
  <si>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</si>
  <si>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</si>
  <si>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</si>
  <si>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</si>
  <si>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</si>
  <si>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</si>
  <si>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</si>
  <si>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</si>
  <si>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</si>
  <si>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</si>
  <si>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</si>
  <si>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</si>
  <si>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</si>
  <si>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</si>
  <si>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</si>
  <si>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</si>
  <si>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</si>
  <si>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</si>
  <si>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</si>
  <si>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</si>
  <si>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</si>
  <si>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</si>
  <si>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</si>
  <si>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</si>
  <si>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</si>
  <si>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</si>
  <si>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</si>
  <si>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</si>
  <si>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</si>
  <si>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</si>
  <si>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</si>
  <si>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</si>
  <si>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</si>
  <si>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</si>
  <si>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</si>
  <si>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</si>
  <si>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</si>
  <si>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</si>
  <si>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</si>
  <si>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</si>
  <si>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</si>
  <si>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</si>
  <si>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</si>
  <si>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</si>
  <si>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</si>
  <si>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</si>
  <si>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</si>
  <si>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</si>
  <si>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</si>
  <si>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</si>
  <si>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</si>
  <si>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</si>
  <si>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</si>
  <si>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</si>
  <si>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</si>
  <si>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</si>
  <si>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</si>
  <si>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</si>
  <si>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</si>
  <si>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</si>
  <si>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</si>
  <si>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</si>
  <si>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</si>
  <si>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</si>
  <si>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</si>
  <si>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</si>
  <si>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</si>
  <si>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</si>
  <si>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</si>
  <si>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</si>
  <si>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</si>
  <si>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</si>
  <si>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</si>
  <si>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</si>
  <si>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</si>
  <si>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</si>
  <si>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</si>
  <si>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</si>
  <si>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</si>
  <si>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</si>
  <si>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</si>
  <si>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</si>
  <si>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</si>
  <si>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</si>
  <si>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</si>
  <si>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</si>
  <si>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</si>
  <si>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</si>
  <si>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</si>
  <si>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</si>
  <si>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</si>
  <si>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</si>
  <si>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</si>
  <si>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</si>
  <si>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</si>
  <si>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</si>
  <si>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</si>
  <si>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</si>
  <si>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</si>
  <si>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</si>
  <si>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</si>
  <si>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</si>
  <si>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</si>
  <si>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</si>
  <si>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</si>
  <si>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</si>
  <si>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</si>
  <si>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</si>
  <si>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</si>
  <si>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</si>
  <si>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</si>
  <si>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</si>
  <si>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</si>
  <si>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</si>
  <si>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</si>
  <si>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</si>
  <si>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</si>
  <si>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</si>
  <si>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</si>
  <si>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</si>
  <si>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</si>
  <si>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</si>
  <si>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</si>
  <si>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</si>
  <si>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</si>
  <si>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</si>
  <si>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</si>
  <si>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</si>
  <si>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</si>
  <si>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</si>
  <si>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</si>
  <si>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</si>
  <si>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</si>
  <si>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</si>
  <si>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</si>
  <si>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</si>
  <si>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</si>
  <si>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</si>
  <si>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</si>
  <si>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</si>
  <si>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</si>
  <si>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</si>
  <si>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</si>
  <si>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</si>
  <si>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</si>
  <si>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</si>
  <si>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</si>
  <si>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</si>
  <si>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</si>
  <si>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</si>
  <si>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</si>
  <si>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</si>
  <si>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</si>
  <si>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</si>
  <si>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</si>
  <si>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</si>
  <si>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</si>
  <si>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</si>
  <si>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</si>
  <si>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</si>
  <si>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</si>
  <si>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</si>
  <si>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</si>
  <si>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</si>
  <si>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</si>
  <si>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</si>
  <si>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</si>
  <si>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</si>
  <si>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</si>
  <si>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</si>
  <si>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</si>
  <si>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</si>
  <si>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</si>
  <si>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</si>
  <si>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</si>
  <si>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</si>
  <si>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</si>
  <si>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</si>
  <si>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</si>
  <si>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</si>
  <si>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</si>
  <si>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</si>
  <si>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</si>
  <si>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</si>
  <si>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</si>
  <si>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</si>
  <si>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</si>
  <si>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</si>
  <si>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</si>
  <si>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</si>
  <si>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</si>
  <si>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</si>
  <si>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</si>
  <si>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</si>
  <si>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</si>
  <si>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</si>
  <si>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</si>
  <si>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</si>
  <si>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</si>
  <si>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</si>
  <si>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</si>
  <si>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</si>
  <si>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</si>
  <si>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</si>
  <si>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</si>
  <si>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</si>
  <si>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</si>
  <si>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</si>
  <si>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</si>
  <si>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</si>
  <si>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</si>
  <si>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</si>
  <si>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</si>
  <si>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</si>
  <si>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</si>
  <si>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</si>
  <si>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</si>
  <si>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</si>
  <si>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</si>
  <si>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</si>
  <si>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</si>
  <si>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</si>
  <si>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</si>
  <si>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</si>
  <si>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</si>
  <si>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</si>
  <si>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</si>
  <si>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</si>
  <si>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</si>
  <si>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</si>
  <si>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</si>
  <si>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</si>
  <si>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</si>
  <si>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</si>
  <si>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</si>
  <si>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</si>
  <si>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</si>
  <si>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</si>
  <si>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</si>
  <si>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</si>
  <si>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</si>
  <si>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</si>
  <si>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</si>
  <si>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</si>
  <si>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</si>
  <si>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</si>
  <si>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</si>
  <si>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</si>
  <si>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</si>
  <si>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</si>
  <si>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</si>
  <si>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</si>
  <si>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</si>
  <si>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</si>
  <si>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</si>
  <si>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</si>
  <si>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</si>
  <si>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</si>
  <si>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</si>
  <si>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</si>
  <si>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</si>
  <si>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</si>
  <si>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</si>
  <si>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</si>
  <si>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</si>
  <si>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</si>
  <si>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</si>
  <si>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</si>
  <si>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</si>
  <si>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</si>
  <si>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</si>
  <si>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</si>
  <si>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</si>
  <si>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</si>
  <si>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</si>
  <si>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</si>
  <si>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</si>
  <si>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</si>
  <si>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</si>
  <si>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</si>
  <si>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</si>
  <si>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</si>
  <si>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</si>
  <si>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</si>
  <si>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</si>
  <si>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</si>
  <si>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</si>
  <si>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</si>
  <si>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</si>
  <si>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</si>
  <si>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</si>
  <si>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</si>
  <si>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</si>
  <si>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</si>
  <si>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</si>
  <si>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</si>
  <si>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</si>
  <si>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</si>
  <si>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</si>
  <si>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</si>
  <si>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</si>
  <si>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</si>
  <si>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</si>
  <si>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</si>
  <si>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</si>
  <si>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</si>
  <si>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</si>
  <si>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</si>
  <si>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</si>
  <si>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</si>
  <si>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</si>
  <si>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</si>
  <si>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</si>
  <si>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</si>
  <si>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</si>
  <si>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</si>
  <si>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</si>
  <si>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</si>
  <si>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</si>
  <si>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</si>
  <si>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</si>
  <si>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</si>
  <si>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</si>
  <si>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</si>
  <si>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</si>
  <si>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</si>
  <si>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</si>
  <si>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</si>
  <si>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</si>
  <si>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</si>
  <si>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</si>
  <si>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</si>
  <si>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</si>
  <si>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</si>
  <si>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</si>
  <si>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</si>
  <si>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</si>
  <si>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</si>
  <si>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</si>
  <si>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</si>
  <si>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</si>
  <si>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</si>
  <si>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</si>
  <si>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</si>
  <si>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</si>
  <si>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</si>
  <si>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</si>
  <si>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</si>
  <si>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</si>
  <si>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</si>
  <si>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</si>
  <si>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</si>
  <si>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</si>
  <si>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</si>
  <si>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</si>
  <si>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</si>
  <si>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</si>
  <si>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</si>
  <si>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</si>
  <si>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</si>
  <si>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</si>
  <si>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</si>
  <si>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</si>
  <si>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</si>
  <si>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</si>
  <si>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</si>
  <si>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</si>
  <si>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</si>
  <si>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</si>
  <si>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</si>
  <si>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</si>
  <si>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</si>
  <si>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</si>
  <si>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</si>
  <si>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</si>
  <si>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</si>
  <si>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</si>
  <si>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</si>
  <si>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</si>
  <si>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</si>
  <si>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</si>
  <si>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</si>
  <si>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</si>
  <si>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</si>
  <si>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</si>
  <si>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</si>
  <si>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</si>
  <si>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</si>
  <si>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</si>
  <si>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</si>
  <si>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</si>
  <si>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</si>
  <si>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</si>
  <si>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</si>
  <si>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</si>
  <si>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</si>
  <si>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</si>
  <si>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</si>
  <si>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</si>
  <si>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</si>
  <si>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</si>
  <si>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</si>
  <si>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</si>
  <si>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</si>
  <si>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</si>
  <si>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</si>
  <si>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</si>
  <si>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</si>
  <si>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</si>
  <si>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</si>
  <si>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</si>
  <si>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</si>
  <si>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</si>
  <si>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</si>
  <si>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</si>
  <si>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</si>
  <si>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</si>
  <si>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</si>
  <si>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</si>
  <si>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</si>
  <si>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</si>
  <si>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</si>
  <si>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</si>
  <si>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</si>
  <si>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</si>
  <si>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</si>
  <si>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</si>
  <si>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</si>
  <si>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</si>
  <si>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</si>
  <si>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</si>
  <si>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</si>
  <si>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</si>
  <si>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</si>
  <si>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</si>
  <si>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</si>
  <si>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</si>
  <si>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</si>
  <si>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</si>
  <si>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</si>
  <si>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</si>
  <si>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</si>
  <si>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</si>
  <si>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</si>
  <si>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</si>
  <si>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</si>
  <si>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</si>
  <si>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</si>
  <si>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</si>
  <si>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</si>
  <si>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</si>
  <si>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</si>
  <si>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</si>
  <si>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</si>
  <si>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</si>
  <si>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</si>
  <si>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</si>
  <si>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</si>
  <si>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</si>
  <si>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</si>
  <si>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</si>
  <si>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</si>
  <si>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</si>
  <si>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</si>
  <si>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</si>
  <si>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</si>
  <si>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</si>
  <si>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</si>
  <si>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</si>
  <si>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</si>
  <si>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</si>
  <si>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</si>
  <si>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</si>
  <si>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</si>
  <si>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</si>
  <si>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</si>
  <si>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</si>
  <si>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</si>
  <si>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</si>
  <si>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</si>
  <si>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</si>
  <si>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</si>
  <si>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</si>
  <si>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</si>
  <si>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</si>
  <si>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</si>
  <si>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</si>
  <si>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</si>
  <si>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</si>
  <si>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</si>
  <si>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</si>
  <si>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</si>
  <si>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</si>
  <si>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</si>
  <si>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</si>
  <si>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</si>
  <si>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</si>
  <si>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</si>
  <si>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</si>
  <si>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</si>
  <si>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</si>
  <si>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</si>
  <si>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</si>
  <si>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</si>
  <si>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</si>
  <si>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</si>
  <si>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</si>
  <si>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</si>
  <si>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</si>
  <si>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</si>
  <si>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</si>
  <si>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</si>
  <si>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</si>
  <si>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</si>
  <si>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</si>
  <si>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</si>
  <si>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</si>
  <si>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</si>
  <si>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</si>
  <si>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</si>
  <si>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</si>
  <si>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</si>
  <si>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</si>
  <si>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</si>
  <si>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</si>
  <si>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</si>
  <si>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</si>
  <si>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</si>
  <si>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</si>
  <si>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</si>
  <si>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</si>
  <si>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</si>
  <si>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</si>
  <si>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</si>
  <si>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</si>
  <si>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</si>
  <si>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</si>
  <si>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</si>
  <si>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</si>
  <si>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</si>
  <si>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</si>
  <si>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</si>
  <si>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</si>
  <si>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</si>
  <si>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</si>
  <si>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</si>
  <si>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</si>
  <si>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</si>
  <si>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</si>
  <si>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</si>
  <si>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</si>
  <si>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</si>
  <si>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</si>
  <si>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</si>
  <si>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</si>
  <si>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</si>
  <si>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</si>
  <si>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</si>
  <si>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</si>
  <si>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</si>
  <si>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</si>
  <si>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</si>
  <si>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</si>
  <si>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</si>
  <si>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</si>
  <si>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</si>
  <si>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</si>
  <si>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</si>
  <si>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</si>
  <si>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</si>
  <si>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</si>
  <si>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</si>
  <si>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</si>
  <si>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</si>
  <si>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</si>
  <si>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</si>
  <si>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</si>
  <si>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</si>
  <si>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</si>
  <si>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</si>
  <si>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</si>
  <si>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</si>
  <si>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</si>
  <si>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</si>
  <si>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</si>
  <si>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</si>
  <si>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</si>
  <si>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</si>
  <si>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</si>
  <si>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</si>
  <si>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</si>
  <si>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</si>
  <si>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</si>
  <si>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</si>
  <si>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</si>
  <si>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</si>
  <si>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</si>
  <si>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</si>
  <si>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</si>
  <si>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</si>
  <si>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</si>
  <si>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</si>
  <si>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</si>
  <si>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</si>
  <si>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</si>
  <si>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</si>
  <si>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</si>
  <si>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</si>
  <si>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</si>
  <si>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</si>
  <si>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</si>
  <si>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</si>
  <si>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</si>
  <si>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</si>
  <si>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</si>
  <si>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</si>
  <si>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</si>
  <si>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</si>
  <si>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</si>
  <si>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</si>
  <si>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</si>
  <si>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</si>
  <si>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</si>
  <si>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</si>
  <si>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</si>
  <si>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</si>
  <si>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</si>
  <si>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</si>
  <si>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</si>
  <si>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</si>
  <si>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</si>
  <si>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</si>
  <si>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</si>
  <si>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</si>
  <si>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</si>
  <si>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</si>
  <si>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</si>
  <si>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</si>
  <si>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</si>
  <si>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</si>
  <si>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</si>
  <si>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</si>
  <si>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</si>
  <si>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</si>
  <si>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</si>
  <si>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</si>
  <si>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</si>
  <si>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</si>
  <si>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</si>
  <si>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</si>
  <si>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</si>
  <si>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</si>
  <si>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</si>
  <si>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</si>
  <si>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</si>
  <si>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</si>
  <si>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</si>
  <si>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</si>
  <si>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</si>
  <si>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</si>
  <si>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</si>
  <si>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</si>
  <si>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</si>
  <si>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</si>
  <si>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</si>
  <si>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</si>
  <si>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</si>
  <si>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</si>
  <si>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</si>
  <si>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</si>
  <si>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</si>
  <si>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</si>
  <si>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</si>
  <si>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</si>
  <si>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</si>
  <si>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</si>
  <si>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</si>
  <si>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</si>
  <si>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</si>
  <si>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</si>
  <si>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</si>
  <si>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</si>
  <si>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</si>
  <si>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</si>
  <si>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</si>
  <si>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</si>
  <si>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</si>
  <si>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</si>
  <si>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</si>
  <si>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</si>
  <si>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</si>
  <si>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</si>
  <si>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</si>
  <si>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</si>
  <si>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</si>
  <si>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</si>
  <si>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</si>
  <si>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</si>
  <si>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</si>
  <si>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</si>
  <si>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</si>
  <si>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</si>
  <si>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</si>
  <si>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</si>
  <si>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</si>
  <si>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</si>
  <si>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</si>
  <si>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</si>
  <si>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</si>
  <si>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</si>
  <si>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</si>
  <si>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</si>
  <si>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</si>
  <si>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</si>
  <si>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</si>
  <si>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</si>
  <si>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</si>
  <si>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</si>
  <si>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</si>
  <si>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</si>
  <si>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</si>
  <si>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</si>
  <si>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</si>
  <si>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</si>
  <si>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</si>
  <si>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</si>
  <si>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</si>
  <si>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</si>
  <si>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</si>
  <si>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</si>
  <si>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</si>
  <si>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</si>
  <si>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</si>
  <si>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</si>
  <si>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</si>
  <si>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</si>
  <si>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</si>
  <si>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</si>
  <si>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</si>
  <si>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</si>
  <si>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</si>
  <si>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</si>
  <si>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</si>
  <si>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</si>
  <si>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</si>
  <si>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</si>
  <si>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</si>
  <si>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</si>
  <si>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</si>
  <si>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</si>
  <si>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</si>
  <si>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</si>
  <si>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</si>
  <si>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</si>
  <si>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</si>
  <si>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</si>
  <si>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</si>
  <si>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</si>
  <si>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</si>
  <si>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</si>
  <si>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</si>
  <si>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</si>
  <si>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</si>
  <si>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</si>
  <si>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</si>
  <si>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</si>
  <si>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</si>
  <si>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</si>
  <si>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</si>
  <si>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</si>
  <si>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</si>
  <si>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</si>
  <si>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</si>
  <si>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</si>
  <si>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</si>
  <si>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</si>
  <si>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</si>
  <si>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</si>
  <si>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</si>
  <si>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</si>
  <si>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</si>
  <si>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</si>
  <si>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</si>
  <si>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</si>
  <si>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</si>
  <si>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</si>
  <si>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</si>
  <si>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</si>
  <si>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</si>
  <si>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</si>
  <si>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</si>
  <si>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</si>
  <si>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</si>
  <si>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</si>
  <si>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</si>
  <si>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</si>
  <si>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</si>
  <si>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</si>
  <si>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</si>
  <si>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</si>
  <si>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</si>
  <si>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</si>
  <si>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</si>
  <si>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</si>
  <si>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</si>
  <si>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</si>
  <si>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</si>
  <si>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</si>
  <si>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</si>
  <si>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</si>
  <si>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</si>
  <si>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</si>
  <si>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</si>
  <si>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</si>
  <si>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</si>
  <si>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</si>
  <si>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</si>
  <si>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</si>
  <si>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</si>
  <si>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</si>
  <si>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</si>
  <si>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</si>
  <si>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</si>
  <si>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</si>
  <si>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</si>
  <si>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</si>
  <si>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</si>
  <si>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</si>
  <si>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</si>
  <si>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</si>
  <si>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</si>
  <si>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</si>
  <si>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</si>
  <si>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</si>
  <si>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</si>
  <si>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</si>
  <si>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</si>
  <si>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</si>
  <si>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</si>
  <si>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</si>
  <si>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</si>
  <si>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</si>
  <si>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</si>
  <si>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</si>
  <si>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</si>
  <si>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</si>
  <si>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</si>
  <si>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</si>
  <si>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</si>
  <si>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</si>
  <si>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</si>
  <si>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</si>
  <si>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</si>
  <si>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</si>
  <si>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</si>
  <si>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</si>
  <si>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</si>
  <si>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</si>
  <si>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</si>
  <si>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</si>
  <si>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</si>
  <si>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</si>
  <si>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</si>
  <si>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</si>
  <si>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</si>
  <si>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</si>
  <si>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</si>
  <si>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</si>
  <si>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</si>
  <si>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</si>
  <si>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</si>
  <si>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</si>
  <si>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</si>
  <si>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</si>
  <si>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</si>
  <si>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</si>
  <si>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</si>
  <si>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</si>
  <si>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</si>
  <si>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</si>
  <si>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</si>
  <si>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</si>
  <si>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</si>
  <si>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</si>
  <si>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</si>
  <si>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</si>
  <si>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</si>
  <si>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</si>
  <si>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</si>
  <si>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</si>
  <si>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</si>
  <si>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</si>
  <si>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</si>
  <si>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</si>
  <si>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</si>
  <si>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</si>
  <si>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</si>
  <si>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</si>
  <si>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</si>
  <si>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</si>
  <si>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</si>
  <si>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</si>
  <si>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</si>
  <si>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</si>
  <si>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</si>
  <si>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</si>
  <si>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</si>
  <si>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</si>
  <si>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</si>
  <si>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</si>
  <si>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</si>
  <si>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</si>
  <si>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</si>
  <si>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</si>
  <si>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</si>
  <si>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</si>
  <si>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</si>
  <si>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</si>
  <si>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</si>
  <si>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</si>
  <si>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</si>
  <si>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</si>
  <si>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</si>
  <si>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</si>
  <si>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</si>
  <si>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</si>
  <si>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</si>
  <si>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</si>
  <si>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</si>
  <si>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</si>
  <si>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</si>
  <si>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</si>
  <si>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</si>
  <si>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</si>
  <si>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</si>
  <si>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</si>
  <si>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</si>
  <si>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</si>
  <si>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</si>
  <si>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</si>
  <si>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</si>
  <si>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</si>
  <si>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</si>
  <si>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</si>
  <si>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</si>
  <si>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</si>
  <si>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</si>
  <si>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</si>
  <si>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</si>
  <si>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</si>
  <si>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</si>
  <si>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</si>
  <si>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</si>
  <si>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</si>
  <si>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</si>
  <si>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</si>
  <si>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</si>
  <si>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</si>
  <si>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</si>
  <si>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</si>
  <si>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</si>
  <si>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</si>
  <si>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</si>
  <si>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</si>
  <si>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</si>
  <si>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</si>
  <si>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</si>
  <si>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</si>
  <si>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</si>
  <si>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</si>
  <si>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</si>
  <si>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</si>
  <si>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</si>
  <si>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PCM-20251120-00000584</t>
  </si>
  <si>
    <t>team moved need 60 min</t>
  </si>
  <si>
    <t>PCM-20251120-00000587</t>
  </si>
  <si>
    <t>team moved need 110 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</si>
  <si>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</si>
  <si>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</si>
  <si>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</si>
  <si>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</si>
  <si>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</si>
  <si>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</si>
  <si>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</si>
  <si>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</si>
  <si>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</si>
  <si>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</si>
  <si>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</si>
  <si>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</si>
  <si>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</si>
  <si>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</si>
  <si>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</si>
  <si>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</si>
  <si>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</si>
  <si>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</si>
  <si>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</si>
  <si>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</si>
  <si>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</si>
  <si>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</si>
  <si>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</si>
  <si>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</si>
  <si>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</si>
  <si>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</si>
  <si>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</si>
  <si>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</si>
  <si>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</si>
  <si>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</si>
  <si>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</si>
  <si>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</si>
  <si>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</si>
  <si>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</si>
  <si>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</si>
  <si>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</si>
  <si>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</si>
  <si>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</si>
  <si>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</si>
  <si>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</si>
  <si>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</si>
  <si>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</si>
  <si>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</si>
  <si>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</si>
  <si>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</si>
  <si>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</si>
  <si>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</si>
  <si>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</si>
  <si>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</si>
  <si>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</si>
  <si>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</si>
  <si>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</si>
  <si>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</si>
  <si>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</si>
  <si>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</si>
  <si>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</si>
  <si>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</si>
  <si>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</si>
  <si>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</si>
  <si>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</si>
  <si>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</si>
  <si>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</si>
  <si>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</si>
  <si>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</si>
  <si>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</si>
  <si>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</si>
  <si>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</si>
  <si>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</si>
  <si>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</si>
  <si>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</si>
  <si>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</si>
  <si>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</si>
  <si>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</si>
  <si>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</si>
  <si>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</si>
  <si>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</si>
  <si>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</si>
  <si>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</si>
  <si>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</si>
  <si>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</si>
  <si>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</si>
  <si>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</si>
  <si>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PCM-20251120-00000539</t>
  </si>
  <si>
    <t>65 min</t>
  </si>
  <si>
    <t xml:space="preserve"> </t>
  </si>
  <si>
    <t xml:space="preserve"> PCM-20250215-00000830 </t>
  </si>
  <si>
    <t>LTE site still down and  site located in aramco area access issue need special permission</t>
  </si>
  <si>
    <t>PCM-20251120-00000239</t>
  </si>
  <si>
    <t>was night access issue / USF area team EM team on the way 80 mins</t>
  </si>
  <si>
    <t>NO PCM</t>
  </si>
  <si>
    <t>120 mins</t>
  </si>
  <si>
    <t>PCM-20251120-00000555</t>
  </si>
  <si>
    <t>60 mins</t>
  </si>
  <si>
    <t>PCM-20251120-00000558</t>
  </si>
  <si>
    <t>70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</si>
  <si>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</si>
  <si>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</si>
  <si>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</si>
  <si>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</si>
  <si>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</si>
  <si>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</si>
  <si>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</si>
  <si>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</si>
  <si>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PCM-20251120-00000505</t>
  </si>
  <si>
    <t xml:space="preserve">EM Team at site checking </t>
  </si>
  <si>
    <t>PCM-20251120-00000585</t>
  </si>
  <si>
    <t>EM team moved ETA: 40 min</t>
  </si>
  <si>
    <t>ETA 90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</si>
</sst>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4" fillId="0" borderId="0" xfId="0" applyFont="1"/>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7" xfId="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1" totalsRowShown="0" headerRowDxfId="174" dataDxfId="173" headerRowBorderDxfId="171" tableBorderDxfId="172" totalsRowBorderDxfId="170">
  <autoFilter ref="A1:L6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77" totalsRowShown="0" headerRowDxfId="157" dataDxfId="156" headerRowBorderDxfId="154" tableBorderDxfId="155" totalsRowBorderDxfId="153">
  <autoFilter ref="A1:CJ17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4" totalsRowShown="0" headerRowDxfId="64" dataDxfId="63" headerRowBorderDxfId="61" tableBorderDxfId="62">
  <autoFilter ref="A1:L97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77" totalsRowShown="0" headerRowDxfId="48" dataDxfId="47" headerRowBorderDxfId="45" tableBorderDxfId="46" totalsRowBorderDxfId="44">
  <autoFilter ref="A1:L47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35" totalsRowShown="0" headerRowDxfId="31" dataDxfId="30" headerRowBorderDxfId="28" tableBorderDxfId="29">
  <autoFilter ref="A1:L13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50" totalsRowShown="0" headerRowDxfId="15" dataDxfId="14" headerRowBorderDxfId="12" tableBorderDxfId="13">
  <autoFilter ref="A1:L50"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1"/>
  <sheetViews>
    <sheetView workbookViewId="0">
      <selection activeCell="A3" sqref="A3:XFD3"/>
    </sheetView>
  </sheetViews>
  <sheetFormatPr defaultColWidth="11.19921875" defaultRowHeight="15" customHeight="1"/>
  <cols>
    <col min="1" max="1" width="17.5"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G60" ca="1" si="0">IFERROR(NOW()-F2,"-")</f>
        <v>318.41088287036837</v>
      </c>
      <c r="H2" s="76">
        <v>45662.943402777775</v>
      </c>
      <c r="I2" s="59" t="str">
        <f>IFERROR(VLOOKUP(D2,DB!A:F,6,0),"")</f>
        <v>Generator-SG</v>
      </c>
      <c r="J2" s="59" t="str">
        <f>IFERROR(VLOOKUP(D2,DB!A:G,7,0),"")</f>
        <v>Dead</v>
      </c>
      <c r="K2" s="67" t="s">
        <v>39022</v>
      </c>
      <c r="L2" s="65" t="str">
        <f>IFERROR(VLOOKUP(D2,DB!A:I,9,0),"")</f>
        <v>Latis</v>
      </c>
    </row>
    <row r="3" spans="1:15" ht="15" customHeight="1">
      <c r="A3" s="135" t="s">
        <v>39023</v>
      </c>
      <c r="B3" s="136" t="str">
        <f>IFERROR(VLOOKUP(D3,DB!A:K,11,0),"")</f>
        <v>R1</v>
      </c>
      <c r="C3" s="136">
        <v>4</v>
      </c>
      <c r="D3" s="133" t="s">
        <v>14333</v>
      </c>
      <c r="E3" s="137" t="s">
        <v>39021</v>
      </c>
      <c r="F3" s="138">
        <v>45981.328240740739</v>
      </c>
      <c r="G3" s="139">
        <f t="shared" ca="1" si="0"/>
        <v>3.1068055555806495E-2</v>
      </c>
      <c r="H3" s="138">
        <v>45981.319166666668</v>
      </c>
      <c r="I3" s="136" t="str">
        <f>IFERROR(VLOOKUP(D3,DB!A:F,6,0),"")</f>
        <v>SCECO</v>
      </c>
      <c r="J3" s="136" t="str">
        <f>IFERROR(VLOOKUP(D3,DB!A:G,7,0),"")</f>
        <v>Vandalized</v>
      </c>
      <c r="K3" s="140" t="s">
        <v>39024</v>
      </c>
      <c r="L3" s="141" t="str">
        <f>IFERROR(VLOOKUP(D3,DB!A:I,9,0),"")</f>
        <v>Latis</v>
      </c>
    </row>
    <row r="4" spans="1:15" ht="15" customHeight="1">
      <c r="A4" s="135" t="s">
        <v>39025</v>
      </c>
      <c r="B4" s="136" t="str">
        <f>IFERROR(VLOOKUP(D4,DB!A:K,11,0),"")</f>
        <v>R1</v>
      </c>
      <c r="C4" s="136">
        <v>1</v>
      </c>
      <c r="D4" s="133" t="s">
        <v>11783</v>
      </c>
      <c r="E4" s="137" t="s">
        <v>39021</v>
      </c>
      <c r="F4" s="138">
        <v>45981.328993055555</v>
      </c>
      <c r="G4" s="139">
        <f t="shared" ca="1" si="0"/>
        <v>3.0315740739752073E-2</v>
      </c>
      <c r="H4" s="138">
        <v>45981.323993055557</v>
      </c>
      <c r="I4" s="136" t="str">
        <f>IFERROR(VLOOKUP(D4,DB!A:F,6,0),"")</f>
        <v>SCECO</v>
      </c>
      <c r="J4" s="136" t="str">
        <f>IFERROR(VLOOKUP(D4,DB!A:G,7,0),"")</f>
        <v>Dead</v>
      </c>
      <c r="K4" s="140" t="s">
        <v>39026</v>
      </c>
      <c r="L4" s="141" t="str">
        <f>IFERROR(VLOOKUP(D4,DB!A:I,9,0),"")</f>
        <v>Latis</v>
      </c>
    </row>
    <row r="5" spans="1:15" ht="15" customHeight="1">
      <c r="A5" s="135"/>
      <c r="B5" s="136" t="str">
        <f>IFERROR(VLOOKUP(D5,DB!A:K,11,0),"")</f>
        <v/>
      </c>
      <c r="C5" s="136"/>
      <c r="D5" s="133"/>
      <c r="E5" s="137"/>
      <c r="F5" s="138"/>
      <c r="G5" s="139">
        <f t="shared" ca="1" si="0"/>
        <v>45981.359308796294</v>
      </c>
      <c r="H5" s="138"/>
      <c r="I5" s="136" t="str">
        <f>IFERROR(VLOOKUP(D5,DB!A:F,6,0),"")</f>
        <v/>
      </c>
      <c r="J5" s="136" t="str">
        <f>IFERROR(VLOOKUP(D5,DB!A:G,7,0),"")</f>
        <v/>
      </c>
      <c r="K5" s="140"/>
      <c r="L5" s="141" t="str">
        <f>IFERROR(VLOOKUP(D5,DB!A:I,9,0),"")</f>
        <v/>
      </c>
    </row>
    <row r="6" spans="1:15" ht="15" customHeight="1">
      <c r="A6" s="135"/>
      <c r="B6" s="136" t="str">
        <f>IFERROR(VLOOKUP(D6,DB!A:K,11,0),"")</f>
        <v/>
      </c>
      <c r="C6" s="136"/>
      <c r="D6" s="133"/>
      <c r="E6" s="137"/>
      <c r="F6" s="138"/>
      <c r="G6" s="139">
        <f t="shared" ca="1" si="0"/>
        <v>45981.359308796294</v>
      </c>
      <c r="H6" s="138"/>
      <c r="I6" s="136" t="str">
        <f>IFERROR(VLOOKUP(D6,DB!A:F,6,0),"")</f>
        <v/>
      </c>
      <c r="J6" s="136" t="str">
        <f>IFERROR(VLOOKUP(D6,DB!A:G,7,0),"")</f>
        <v/>
      </c>
      <c r="K6" s="140"/>
      <c r="L6" s="141" t="str">
        <f>IFERROR(VLOOKUP(D6,DB!A:I,9,0),"")</f>
        <v/>
      </c>
    </row>
    <row r="7" spans="1:15" ht="15" customHeight="1">
      <c r="A7" s="135"/>
      <c r="B7" s="136" t="str">
        <f>IFERROR(VLOOKUP(D7,DB!A:K,11,0),"")</f>
        <v/>
      </c>
      <c r="C7" s="136"/>
      <c r="D7" s="133"/>
      <c r="E7" s="137"/>
      <c r="F7" s="138"/>
      <c r="G7" s="139">
        <f t="shared" ca="1" si="0"/>
        <v>45981.359308796294</v>
      </c>
      <c r="H7" s="138"/>
      <c r="I7" s="136" t="str">
        <f>IFERROR(VLOOKUP(D7,DB!A:F,6,0),"")</f>
        <v/>
      </c>
      <c r="J7" s="136" t="str">
        <f>IFERROR(VLOOKUP(D7,DB!A:G,7,0),"")</f>
        <v/>
      </c>
      <c r="K7" s="140"/>
      <c r="L7" s="141" t="str">
        <f>IFERROR(VLOOKUP(D7,DB!A:I,9,0),"")</f>
        <v/>
      </c>
    </row>
    <row r="8" spans="1:15" ht="15" customHeight="1">
      <c r="A8" s="135"/>
      <c r="B8" s="136" t="str">
        <f>IFERROR(VLOOKUP(D8,DB!A:K,11,0),"")</f>
        <v/>
      </c>
      <c r="C8" s="136"/>
      <c r="D8" s="133"/>
      <c r="E8" s="137"/>
      <c r="F8" s="138"/>
      <c r="G8" s="139">
        <f t="shared" ca="1" si="0"/>
        <v>45981.359308796294</v>
      </c>
      <c r="H8" s="138"/>
      <c r="I8" s="136" t="str">
        <f>IFERROR(VLOOKUP(D8,DB!A:F,6,0),"")</f>
        <v/>
      </c>
      <c r="J8" s="136" t="str">
        <f>IFERROR(VLOOKUP(D8,DB!A:G,7,0),"")</f>
        <v/>
      </c>
      <c r="K8" s="140"/>
      <c r="L8" s="141" t="str">
        <f>IFERROR(VLOOKUP(D8,DB!A:I,9,0),"")</f>
        <v/>
      </c>
    </row>
    <row r="9" spans="1:15" ht="15" customHeight="1">
      <c r="A9" s="135"/>
      <c r="B9" s="136" t="str">
        <f>IFERROR(VLOOKUP(D9,DB!A:K,11,0),"")</f>
        <v/>
      </c>
      <c r="C9" s="136"/>
      <c r="D9" s="133"/>
      <c r="E9" s="137"/>
      <c r="F9" s="138"/>
      <c r="G9" s="139">
        <f t="shared" ca="1" si="0"/>
        <v>45981.359308796294</v>
      </c>
      <c r="H9" s="138"/>
      <c r="I9" s="136" t="str">
        <f>IFERROR(VLOOKUP(D9,DB!A:F,6,0),"")</f>
        <v/>
      </c>
      <c r="J9" s="136" t="str">
        <f>IFERROR(VLOOKUP(D9,DB!A:G,7,0),"")</f>
        <v/>
      </c>
      <c r="K9" s="140"/>
      <c r="L9" s="141" t="str">
        <f>IFERROR(VLOOKUP(D9,DB!A:I,9,0),"")</f>
        <v/>
      </c>
    </row>
    <row r="10" spans="1:15" ht="15" customHeight="1">
      <c r="A10" s="135"/>
      <c r="B10" s="136" t="str">
        <f>IFERROR(VLOOKUP(D10,DB!A:K,11,0),"")</f>
        <v/>
      </c>
      <c r="C10" s="136"/>
      <c r="D10" s="133"/>
      <c r="E10" s="137"/>
      <c r="F10" s="138"/>
      <c r="G10" s="139">
        <f t="shared" ca="1" si="0"/>
        <v>45981.359308796294</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3"/>
      <c r="E11" s="137"/>
      <c r="F11" s="138"/>
      <c r="G11" s="139">
        <f t="shared" ca="1" si="0"/>
        <v>45981.359308796294</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3"/>
      <c r="E12" s="137"/>
      <c r="F12" s="138"/>
      <c r="G12" s="139">
        <f t="shared" ca="1" si="0"/>
        <v>45981.359308796294</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3"/>
      <c r="E13" s="137"/>
      <c r="F13" s="138"/>
      <c r="G13" s="139">
        <f t="shared" ca="1" si="0"/>
        <v>45981.359308796294</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3"/>
      <c r="E14" s="137"/>
      <c r="F14" s="138"/>
      <c r="G14" s="139">
        <f t="shared" ca="1" si="0"/>
        <v>45981.359308796294</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3"/>
      <c r="E15" s="137"/>
      <c r="F15" s="138"/>
      <c r="G15" s="139">
        <f t="shared" ca="1" si="0"/>
        <v>45981.359308796294</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3"/>
      <c r="E16" s="137"/>
      <c r="F16" s="138"/>
      <c r="G16" s="139">
        <f t="shared" ca="1" si="0"/>
        <v>45981.359308796294</v>
      </c>
      <c r="H16" s="138"/>
      <c r="I16" s="136" t="str">
        <f>IFERROR(VLOOKUP(D16,DB!A:F,6,0),"")</f>
        <v/>
      </c>
      <c r="J16" s="136" t="str">
        <f>IFERROR(VLOOKUP(D16,DB!A:G,7,0),"")</f>
        <v/>
      </c>
      <c r="K16" s="140"/>
      <c r="L16" s="141" t="str">
        <f>IFERROR(VLOOKUP(D16,DB!A:I,9,0),"")</f>
        <v/>
      </c>
    </row>
    <row r="17" spans="1:12" ht="15" customHeight="1">
      <c r="A17" s="135"/>
      <c r="B17" s="136" t="str">
        <f>IFERROR(VLOOKUP(D17,DB!A:K,11,0),"")</f>
        <v/>
      </c>
      <c r="C17" s="136"/>
      <c r="D17" s="133"/>
      <c r="E17" s="137"/>
      <c r="F17" s="138"/>
      <c r="G17" s="139">
        <f t="shared" ca="1" si="0"/>
        <v>45981.359308796294</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3"/>
      <c r="E18" s="137"/>
      <c r="F18" s="138"/>
      <c r="G18" s="139">
        <f t="shared" ca="1" si="0"/>
        <v>45981.359308796294</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3"/>
      <c r="E19" s="137"/>
      <c r="F19" s="138"/>
      <c r="G19" s="139">
        <f t="shared" ca="1" si="0"/>
        <v>45981.359308796294</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3"/>
      <c r="E20" s="137"/>
      <c r="F20" s="138"/>
      <c r="G20" s="139">
        <f t="shared" ca="1" si="0"/>
        <v>45981.359308796294</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3"/>
      <c r="E21" s="137"/>
      <c r="F21" s="138"/>
      <c r="G21" s="139">
        <f t="shared" ca="1" si="0"/>
        <v>45981.359308796294</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3"/>
      <c r="E22" s="137"/>
      <c r="F22" s="138"/>
      <c r="G22" s="139">
        <f t="shared" ca="1" si="0"/>
        <v>45981.359308796294</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3"/>
      <c r="E23" s="137"/>
      <c r="F23" s="138"/>
      <c r="G23" s="139">
        <f t="shared" ca="1" si="0"/>
        <v>45981.359308796294</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3"/>
      <c r="E24" s="137"/>
      <c r="F24" s="138"/>
      <c r="G24" s="139">
        <f t="shared" ca="1" si="0"/>
        <v>45981.359308796294</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3"/>
      <c r="E25" s="137"/>
      <c r="F25" s="138"/>
      <c r="G25" s="139">
        <f t="shared" ca="1" si="0"/>
        <v>45981.359308796294</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3"/>
      <c r="E26" s="137"/>
      <c r="F26" s="138"/>
      <c r="G26" s="139">
        <f t="shared" ca="1" si="0"/>
        <v>45981.359308796294</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3"/>
      <c r="E27" s="137"/>
      <c r="F27" s="138"/>
      <c r="G27" s="139">
        <f t="shared" ca="1" si="0"/>
        <v>45981.359308796294</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3"/>
      <c r="E28" s="137"/>
      <c r="F28" s="138"/>
      <c r="G28" s="139">
        <f t="shared" ca="1" si="0"/>
        <v>45981.359308796294</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3"/>
      <c r="E29" s="137"/>
      <c r="F29" s="138"/>
      <c r="G29" s="139">
        <f t="shared" ca="1" si="0"/>
        <v>45981.359308796294</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3"/>
      <c r="E30" s="137"/>
      <c r="F30" s="138"/>
      <c r="G30" s="139">
        <f t="shared" ca="1" si="0"/>
        <v>45981.359308796294</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3"/>
      <c r="E31" s="137"/>
      <c r="F31" s="138"/>
      <c r="G31" s="139">
        <f t="shared" ca="1" si="0"/>
        <v>45981.359308796294</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3"/>
      <c r="E32" s="137"/>
      <c r="F32" s="138"/>
      <c r="G32" s="139">
        <f t="shared" ca="1" si="0"/>
        <v>45981.359308796294</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3"/>
      <c r="E33" s="137"/>
      <c r="F33" s="138"/>
      <c r="G33" s="139">
        <f t="shared" ca="1" si="0"/>
        <v>45981.359308796294</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3"/>
      <c r="E34" s="137"/>
      <c r="F34" s="138"/>
      <c r="G34" s="139">
        <f t="shared" ca="1" si="0"/>
        <v>45981.359308796294</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3"/>
      <c r="E35" s="137"/>
      <c r="F35" s="138"/>
      <c r="G35" s="139">
        <f t="shared" ca="1" si="0"/>
        <v>45981.359308796294</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3"/>
      <c r="E36" s="137"/>
      <c r="F36" s="138"/>
      <c r="G36" s="139">
        <f t="shared" ca="1" si="0"/>
        <v>45981.359308796294</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3"/>
      <c r="E37" s="137"/>
      <c r="F37" s="138"/>
      <c r="G37" s="139">
        <f t="shared" ca="1" si="0"/>
        <v>45981.359308796294</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3"/>
      <c r="E38" s="137"/>
      <c r="F38" s="138"/>
      <c r="G38" s="139">
        <f t="shared" ca="1" si="0"/>
        <v>45981.359308796294</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3"/>
      <c r="E39" s="137"/>
      <c r="F39" s="138"/>
      <c r="G39" s="139">
        <f t="shared" ca="1" si="0"/>
        <v>45981.359308796294</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3"/>
      <c r="E40" s="137"/>
      <c r="F40" s="138"/>
      <c r="G40" s="139">
        <f t="shared" ca="1" si="0"/>
        <v>45981.359308796294</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3"/>
      <c r="E41" s="137"/>
      <c r="F41" s="138"/>
      <c r="G41" s="139">
        <f t="shared" ca="1" si="0"/>
        <v>45981.359308796294</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3"/>
      <c r="E42" s="137"/>
      <c r="F42" s="138"/>
      <c r="G42" s="139">
        <f t="shared" ca="1" si="0"/>
        <v>45981.359308796294</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3"/>
      <c r="E43" s="137"/>
      <c r="F43" s="138"/>
      <c r="G43" s="139">
        <f t="shared" ca="1" si="0"/>
        <v>45981.359308796294</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3"/>
      <c r="E44" s="137"/>
      <c r="F44" s="138"/>
      <c r="G44" s="139">
        <f t="shared" ca="1" si="0"/>
        <v>45981.359308796294</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3"/>
      <c r="E45" s="137"/>
      <c r="F45" s="138"/>
      <c r="G45" s="139">
        <f t="shared" ca="1" si="0"/>
        <v>45981.359308796294</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3"/>
      <c r="E46" s="137"/>
      <c r="F46" s="138"/>
      <c r="G46" s="139">
        <f t="shared" ca="1" si="0"/>
        <v>45981.359308796294</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3"/>
      <c r="E47" s="137"/>
      <c r="F47" s="138"/>
      <c r="G47" s="139">
        <f t="shared" ca="1" si="0"/>
        <v>45981.359308796294</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3"/>
      <c r="E48" s="137"/>
      <c r="F48" s="138"/>
      <c r="G48" s="139">
        <f t="shared" ca="1" si="0"/>
        <v>45981.359308796294</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3"/>
      <c r="E49" s="137"/>
      <c r="F49" s="138"/>
      <c r="G49" s="139">
        <f t="shared" ca="1" si="0"/>
        <v>45981.359308796294</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3"/>
      <c r="E50" s="137"/>
      <c r="F50" s="138"/>
      <c r="G50" s="139">
        <f t="shared" ca="1" si="0"/>
        <v>45981.359308796294</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3"/>
      <c r="E51" s="137"/>
      <c r="F51" s="138"/>
      <c r="G51" s="139">
        <f t="shared" ca="1" si="0"/>
        <v>45981.359308796294</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3"/>
      <c r="E52" s="137"/>
      <c r="F52" s="138"/>
      <c r="G52" s="139">
        <f t="shared" ca="1" si="0"/>
        <v>45981.359308796294</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3"/>
      <c r="E53" s="137"/>
      <c r="F53" s="138"/>
      <c r="G53" s="139">
        <f t="shared" ca="1" si="0"/>
        <v>45981.359308796294</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3"/>
      <c r="E54" s="137"/>
      <c r="F54" s="138"/>
      <c r="G54" s="139">
        <f t="shared" ca="1" si="0"/>
        <v>45981.359308796294</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3"/>
      <c r="E55" s="137"/>
      <c r="F55" s="138"/>
      <c r="G55" s="139">
        <f t="shared" ca="1" si="0"/>
        <v>45981.359308796294</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3"/>
      <c r="E56" s="137"/>
      <c r="F56" s="138"/>
      <c r="G56" s="139">
        <f t="shared" ca="1" si="0"/>
        <v>45981.359308796294</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3"/>
      <c r="E57" s="137"/>
      <c r="F57" s="138"/>
      <c r="G57" s="139">
        <f t="shared" ca="1" si="0"/>
        <v>45981.359308796294</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3"/>
      <c r="E58" s="137"/>
      <c r="F58" s="138"/>
      <c r="G58" s="139">
        <f t="shared" ca="1" si="0"/>
        <v>45981.359308796294</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3"/>
      <c r="E59" s="137"/>
      <c r="F59" s="138"/>
      <c r="G59" s="139">
        <f t="shared" ca="1" si="0"/>
        <v>45981.359308796294</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3"/>
      <c r="E60" s="137"/>
      <c r="F60" s="138"/>
      <c r="G60" s="139">
        <f t="shared" ca="1" si="0"/>
        <v>45981.359308796294</v>
      </c>
      <c r="H60" s="138"/>
      <c r="I60" s="136" t="str">
        <f>IFERROR(VLOOKUP(D60,DB!A:F,6,0),"")</f>
        <v/>
      </c>
      <c r="J60" s="136" t="str">
        <f>IFERROR(VLOOKUP(D60,DB!A:G,7,0),"")</f>
        <v/>
      </c>
      <c r="K60" s="140"/>
      <c r="L60" s="141" t="str">
        <f>IFERROR(VLOOKUP(D60,DB!A:I,9,0),"")</f>
        <v/>
      </c>
    </row>
    <row r="61" spans="1:12" ht="15" customHeight="1">
      <c r="A61" s="142"/>
      <c r="B61" s="143" t="str">
        <f>IFERROR(VLOOKUP(D61,DB!A:K,11,0),"")</f>
        <v/>
      </c>
      <c r="C61" s="143"/>
      <c r="D61" s="149"/>
      <c r="E61" s="144"/>
      <c r="F61" s="145"/>
      <c r="G61" s="146">
        <f t="shared" ref="G61" ca="1" si="1">IFERROR(NOW()-F61,"-")</f>
        <v>45981.359308796294</v>
      </c>
      <c r="H61" s="145"/>
      <c r="I61" s="143" t="str">
        <f>IFERROR(VLOOKUP(D61,DB!A:F,6,0),"")</f>
        <v/>
      </c>
      <c r="J61" s="143" t="str">
        <f>IFERROR(VLOOKUP(D61,DB!A:G,7,0),"")</f>
        <v/>
      </c>
      <c r="K61" s="147"/>
      <c r="L61" s="148" t="str">
        <f>IFERROR(VLOOKUP(D61,DB!A:I,9,0),"")</f>
        <v/>
      </c>
    </row>
  </sheetData>
  <customSheetViews>
    <customSheetView guid="{F6042A99-DD27-4453-835D-0834D95730CC}" filter="1" showAutoFilter="1">
      <pageMargins left="0" right="0" top="0" bottom="0" header="0" footer="0"/>
      <autoFilter ref="B1:M1" xr:uid="{BE71CEAF-460F-41A3-A9CA-C794578E365D}"/>
    </customSheetView>
  </customSheetViews>
  <dataValidations count="2">
    <dataValidation allowBlank="1" showInputMessage="1" showErrorMessage="1" sqref="E1" xr:uid="{5DBA255D-CDD9-49FB-AD3C-AF70AB4EE696}"/>
    <dataValidation type="list" allowBlank="1" showInputMessage="1" showErrorMessage="1" sqref="E2:E6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77"/>
  <sheetViews>
    <sheetView workbookViewId="0">
      <pane ySplit="1" topLeftCell="J9" activePane="bottomLeft" state="frozen"/>
      <selection pane="bottomLeft" activeCell="A4" sqref="A4:L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39027</v>
      </c>
      <c r="N1" s="87" t="s">
        <v>39028</v>
      </c>
      <c r="O1" s="87" t="s">
        <v>39029</v>
      </c>
      <c r="P1" s="87" t="s">
        <v>39030</v>
      </c>
      <c r="Q1" s="87" t="s">
        <v>39031</v>
      </c>
      <c r="R1" s="87" t="s">
        <v>39032</v>
      </c>
      <c r="S1" s="87" t="s">
        <v>39033</v>
      </c>
      <c r="T1" s="87" t="s">
        <v>39034</v>
      </c>
      <c r="U1" s="87" t="s">
        <v>39035</v>
      </c>
      <c r="V1" s="87" t="s">
        <v>39036</v>
      </c>
      <c r="W1" s="87" t="s">
        <v>39037</v>
      </c>
      <c r="X1" s="87" t="s">
        <v>39038</v>
      </c>
      <c r="Y1" s="87" t="s">
        <v>39039</v>
      </c>
      <c r="Z1" s="87" t="s">
        <v>39040</v>
      </c>
      <c r="AA1" s="87" t="s">
        <v>39041</v>
      </c>
      <c r="AB1" s="87" t="s">
        <v>39042</v>
      </c>
      <c r="AC1" s="87" t="s">
        <v>39043</v>
      </c>
      <c r="AD1" s="87" t="s">
        <v>39044</v>
      </c>
      <c r="AE1" s="87" t="s">
        <v>39045</v>
      </c>
      <c r="AF1" s="87" t="s">
        <v>39046</v>
      </c>
      <c r="AG1" s="87" t="s">
        <v>39047</v>
      </c>
      <c r="AH1" s="87" t="s">
        <v>39048</v>
      </c>
      <c r="AI1" s="87" t="s">
        <v>39049</v>
      </c>
      <c r="AJ1" s="87" t="s">
        <v>39050</v>
      </c>
      <c r="AK1" s="87" t="s">
        <v>39051</v>
      </c>
      <c r="AL1" s="87" t="s">
        <v>39052</v>
      </c>
      <c r="AM1" s="87" t="s">
        <v>39053</v>
      </c>
      <c r="AN1" s="87" t="s">
        <v>39054</v>
      </c>
      <c r="AO1" s="87" t="s">
        <v>39055</v>
      </c>
      <c r="AP1" s="87" t="s">
        <v>39056</v>
      </c>
      <c r="AQ1" s="87" t="s">
        <v>39057</v>
      </c>
      <c r="AR1" s="87" t="s">
        <v>39058</v>
      </c>
      <c r="AS1" s="87" t="s">
        <v>39059</v>
      </c>
      <c r="AT1" s="87" t="s">
        <v>39060</v>
      </c>
      <c r="AU1" s="87" t="s">
        <v>39061</v>
      </c>
      <c r="AV1" s="87" t="s">
        <v>39062</v>
      </c>
      <c r="AW1" s="87" t="s">
        <v>39063</v>
      </c>
      <c r="AX1" s="87" t="s">
        <v>39064</v>
      </c>
      <c r="AY1" s="87" t="s">
        <v>39065</v>
      </c>
      <c r="AZ1" s="87" t="s">
        <v>39066</v>
      </c>
      <c r="BA1" s="87" t="s">
        <v>39067</v>
      </c>
      <c r="BB1" s="87" t="s">
        <v>39068</v>
      </c>
      <c r="BC1" s="87" t="s">
        <v>39069</v>
      </c>
      <c r="BD1" s="87" t="s">
        <v>39070</v>
      </c>
      <c r="BE1" s="87" t="s">
        <v>39071</v>
      </c>
      <c r="BF1" s="87" t="s">
        <v>39072</v>
      </c>
      <c r="BG1" s="87" t="s">
        <v>39073</v>
      </c>
      <c r="BH1" s="87" t="s">
        <v>39074</v>
      </c>
      <c r="BI1" s="87" t="s">
        <v>39075</v>
      </c>
      <c r="BJ1" s="87" t="s">
        <v>39076</v>
      </c>
      <c r="BK1" s="87" t="s">
        <v>39077</v>
      </c>
      <c r="BL1" s="87" t="s">
        <v>39078</v>
      </c>
      <c r="BM1" s="87" t="s">
        <v>39079</v>
      </c>
      <c r="BN1" s="87" t="s">
        <v>39080</v>
      </c>
      <c r="BO1" s="87" t="s">
        <v>39081</v>
      </c>
      <c r="BP1" s="87" t="s">
        <v>39082</v>
      </c>
      <c r="BQ1" s="87" t="s">
        <v>39083</v>
      </c>
      <c r="BR1" s="87" t="s">
        <v>39084</v>
      </c>
      <c r="BS1" s="87" t="s">
        <v>39085</v>
      </c>
      <c r="BT1" s="87" t="s">
        <v>39086</v>
      </c>
      <c r="BU1" s="87" t="s">
        <v>39087</v>
      </c>
      <c r="BV1" s="87" t="s">
        <v>39088</v>
      </c>
      <c r="BW1" s="87" t="s">
        <v>39089</v>
      </c>
      <c r="BX1" s="87" t="s">
        <v>39090</v>
      </c>
      <c r="BY1" s="87" t="s">
        <v>39091</v>
      </c>
      <c r="BZ1" s="87" t="s">
        <v>39092</v>
      </c>
      <c r="CA1" s="87" t="s">
        <v>39093</v>
      </c>
      <c r="CB1" s="87" t="s">
        <v>39094</v>
      </c>
      <c r="CC1" s="87" t="s">
        <v>39095</v>
      </c>
      <c r="CD1" s="87" t="s">
        <v>39096</v>
      </c>
      <c r="CE1" s="87" t="s">
        <v>39097</v>
      </c>
      <c r="CF1" s="87" t="s">
        <v>39098</v>
      </c>
      <c r="CG1" s="87" t="s">
        <v>39099</v>
      </c>
      <c r="CH1" s="87" t="s">
        <v>39100</v>
      </c>
      <c r="CI1" s="87" t="s">
        <v>39101</v>
      </c>
      <c r="CJ1" s="87" t="s">
        <v>39102</v>
      </c>
    </row>
    <row r="2" spans="1:88" s="127" customFormat="1" ht="31.5" customHeight="1">
      <c r="A2" s="61" t="s">
        <v>39103</v>
      </c>
      <c r="B2" s="61" t="s">
        <v>27</v>
      </c>
      <c r="C2" s="61">
        <v>1</v>
      </c>
      <c r="D2" s="61" t="s">
        <v>19542</v>
      </c>
      <c r="E2" s="84" t="s">
        <v>39104</v>
      </c>
      <c r="F2" s="74">
        <v>45322.056979166664</v>
      </c>
      <c r="G2" s="75" t="s">
        <v>39105</v>
      </c>
      <c r="H2" s="86">
        <v>45322.050729166665</v>
      </c>
      <c r="I2" s="61" t="s">
        <v>88</v>
      </c>
      <c r="J2" s="61" t="s">
        <v>65</v>
      </c>
      <c r="K2" s="85" t="s">
        <v>39106</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39107</v>
      </c>
      <c r="B3" s="61" t="str">
        <f>IFERROR(VLOOKUP(D3,DB!A:K,11,0),"")</f>
        <v>R2</v>
      </c>
      <c r="C3" s="61">
        <v>1</v>
      </c>
      <c r="D3" s="61" t="s">
        <v>25643</v>
      </c>
      <c r="E3" s="84" t="s">
        <v>39021</v>
      </c>
      <c r="F3" s="74">
        <v>45824.999837962961</v>
      </c>
      <c r="G3" s="75">
        <f t="shared" ref="G3" ca="1" si="0">IFERROR(NOW()-F3,"-")</f>
        <v>156.35947083333303</v>
      </c>
      <c r="H3" s="74">
        <v>45824.993587962963</v>
      </c>
      <c r="I3" s="61" t="str">
        <f>IFERROR(VLOOKUP(D3,DB!A:F,6,0),"")</f>
        <v>Generator-SG</v>
      </c>
      <c r="J3" s="61" t="str">
        <f>IFERROR(VLOOKUP(D3,DB!A:G,7,0),"")</f>
        <v>Good</v>
      </c>
      <c r="K3" s="85" t="s">
        <v>39108</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39109</v>
      </c>
      <c r="B4" s="18" t="str">
        <f>IFERROR(VLOOKUP(D4,DB!A:K,11,0),"")</f>
        <v>R2</v>
      </c>
      <c r="C4" s="18">
        <v>7</v>
      </c>
      <c r="D4" s="18" t="s">
        <v>24702</v>
      </c>
      <c r="E4" s="84" t="s">
        <v>39104</v>
      </c>
      <c r="F4" s="103">
        <v>45981.303703703707</v>
      </c>
      <c r="G4" s="104">
        <f ca="1">IFERROR(NOW()-F4,"-")</f>
        <v>5.5605092587938998E-2</v>
      </c>
      <c r="H4" s="103">
        <v>45981.297453703701</v>
      </c>
      <c r="I4" s="18" t="str">
        <f>IFERROR(VLOOKUP(D4,DB!A:F,6,0),"")</f>
        <v>SCECO</v>
      </c>
      <c r="J4" s="18" t="str">
        <f>IFERROR(VLOOKUP(D4,DB!A:G,7,0),"")</f>
        <v>Vandalized</v>
      </c>
      <c r="K4" s="19" t="s">
        <v>39110</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9"/>
      <c r="E5" s="102"/>
      <c r="F5" s="103"/>
      <c r="G5" s="104">
        <f ca="1">IFERROR(NOW()-F5,"-")</f>
        <v>45981.359308796294</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45981.359308796294</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45981.359308796294</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45981.359308796294</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45981.359308796294</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45981.359308796294</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45981.359308796294</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45981.359308796294</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45981.359308796294</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45981.359308796294</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45981.359308796294</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45981.359308796294</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45981.359308796294</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45981.359308796294</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45981.359308796294</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45981.359308796294</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45981.359308796294</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45981.359308796294</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45981.359308796294</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45981.359308796294</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45981.359308796294</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45981.359308796294</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45981.359308796294</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45981.359308796294</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45981.359308796294</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45981.359308796294</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45981.359308796294</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45981.359308796294</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45981.359308796294</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45981.359308796294</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45981.359308796294</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45981.359308796294</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45981.359308796294</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45981.359308796294</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45981.359308796294</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45981.359308796294</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45981.359308796294</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45981.359308796294</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45981.359308796294</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45981.359308796294</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45981.359308796294</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45981.359308796294</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45981.359308796294</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45981.359308796294</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45981.359308796294</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45981.359308796294</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45981.359308796294</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45981.359308796294</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45981.359308796294</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45981.359308796294</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45981.359308796294</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45981.359308796294</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45981.359308796294</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45981.359308796294</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45981.359308796294</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45981.359308796294</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45981.359308796294</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45981.359308796294</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45981.359308796294</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45981.359308796294</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45981.359308796294</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45981.359308796294</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45981.359308796294</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45981.359308796294</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45981.359308796294</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45981.359308796294</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45981.359308796294</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45981.359308796294</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45981.359308796294</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45981.359308796294</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45981.359308796294</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45981.359308796294</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45981.359308796294</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45981.359308796294</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45981.359308796294</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45981.359308796294</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45981.359308796294</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45981.359308796294</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45981.359308796294</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45981.359308796294</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45981.359308796294</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45981.359308796294</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45981.359308796294</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45981.359308796294</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45981.359308796294</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45981.359308796294</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45981.359308796294</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45981.359308796294</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45981.359308796294</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45981.359308796294</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45981.359308796294</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45981.359308796294</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45981.359308796294</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45981.359308796294</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45981.359308796294</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45981.359308796294</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45981.359308796294</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45981.359308796294</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45981.359308796294</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45981.359308796294</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45981.359308796294</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45981.359308796294</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45981.359308796294</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45981.359308796294</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45981.359308796294</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45981.359308796294</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45981.359308796294</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45981.359308796294</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45981.359308796294</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45981.359308796294</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45981.359308796294</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45981.359308796294</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45981.359308796294</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45981.359308796294</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45981.359308796294</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45981.359308796294</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45981.359308796294</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45981.359308796294</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45981.359308796294</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45981.359308796294</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45981.359308796294</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45981.359308796294</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45981.359308796294</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45981.359308796294</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45981.359308796294</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45981.359308796294</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45981.359308796294</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45981.359308796294</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45981.359308796294</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45981.359308796294</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45981.359308796294</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45981.359308796294</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45981.359308796294</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45981.359308796294</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45981.359308796294</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45981.359308796294</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45981.359308796294</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45981.359308796294</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45981.359308796294</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45981.359308796294</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45981.359308796294</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45981.359308796294</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45981.359308796294</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45981.359308796294</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45981.359308796294</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45981.359308796294</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45981.359308796294</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45981.359308796294</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45981.359308796294</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45981.359308796294</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45981.359308796294</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45981.359308796294</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45981.359308796294</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45981.359308796294</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45981.359308796294</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45981.359308796294</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45981.359308796294</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45981.359308796294</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45981.359308796294</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45981.359308796294</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45981.359308796294</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45981.359308796294</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45981.359308796294</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45981.359308796294</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45981.359308796294</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row r="170" spans="1:88" ht="31.5" customHeight="1">
      <c r="A170" s="101"/>
      <c r="B170" s="18" t="str">
        <f>IFERROR(VLOOKUP(D170,DB!A:K,11,0),"")</f>
        <v/>
      </c>
      <c r="C170" s="18"/>
      <c r="D170" s="18"/>
      <c r="E170" s="102"/>
      <c r="F170" s="103"/>
      <c r="G170" s="104">
        <f ca="1">IFERROR(NOW()-F170,"-")</f>
        <v>45981.359308796294</v>
      </c>
      <c r="H170" s="103"/>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99"/>
    </row>
    <row r="171" spans="1:88" ht="31.5" customHeight="1">
      <c r="A171" s="101"/>
      <c r="B171" s="18" t="str">
        <f>IFERROR(VLOOKUP(D171,DB!A:K,11,0),"")</f>
        <v/>
      </c>
      <c r="C171" s="18"/>
      <c r="D171" s="18"/>
      <c r="E171" s="102"/>
      <c r="F171" s="103"/>
      <c r="G171" s="104">
        <f ca="1">IFERROR(NOW()-F171,"-")</f>
        <v>45981.359308796294</v>
      </c>
      <c r="H171" s="103"/>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99"/>
    </row>
    <row r="172" spans="1:88" ht="31.5" customHeight="1">
      <c r="A172" s="101"/>
      <c r="B172" s="18" t="str">
        <f>IFERROR(VLOOKUP(D172,DB!A:K,11,0),"")</f>
        <v/>
      </c>
      <c r="C172" s="18"/>
      <c r="D172" s="18"/>
      <c r="E172" s="102"/>
      <c r="F172" s="103"/>
      <c r="G172" s="104">
        <f ca="1">IFERROR(NOW()-F172,"-")</f>
        <v>45981.359308796294</v>
      </c>
      <c r="H172" s="103"/>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99"/>
    </row>
    <row r="173" spans="1:88" ht="31.5" customHeight="1">
      <c r="A173" s="101"/>
      <c r="B173" s="18" t="str">
        <f>IFERROR(VLOOKUP(D173,DB!A:K,11,0),"")</f>
        <v/>
      </c>
      <c r="C173" s="18"/>
      <c r="D173" s="18"/>
      <c r="E173" s="102"/>
      <c r="F173" s="103"/>
      <c r="G173" s="104">
        <f ca="1">IFERROR(NOW()-F173,"-")</f>
        <v>45981.359308796294</v>
      </c>
      <c r="H173" s="103"/>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99"/>
    </row>
    <row r="174" spans="1:88" ht="31.5" customHeight="1">
      <c r="A174" s="101"/>
      <c r="B174" s="18" t="str">
        <f>IFERROR(VLOOKUP(D174,DB!A:K,11,0),"")</f>
        <v/>
      </c>
      <c r="C174" s="18"/>
      <c r="D174" s="18"/>
      <c r="E174" s="102"/>
      <c r="F174" s="103"/>
      <c r="G174" s="104">
        <f ca="1">IFERROR(NOW()-F174,"-")</f>
        <v>45981.359308796294</v>
      </c>
      <c r="H174" s="103"/>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99"/>
    </row>
    <row r="175" spans="1:88" ht="31.5" customHeight="1">
      <c r="A175" s="101"/>
      <c r="B175" s="18" t="str">
        <f>IFERROR(VLOOKUP(D175,DB!A:K,11,0),"")</f>
        <v/>
      </c>
      <c r="C175" s="18"/>
      <c r="D175" s="18"/>
      <c r="E175" s="102"/>
      <c r="F175" s="103"/>
      <c r="G175" s="104">
        <f ca="1">IFERROR(NOW()-F175,"-")</f>
        <v>45981.359308796294</v>
      </c>
      <c r="H175" s="103"/>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99"/>
    </row>
    <row r="176" spans="1:88" ht="31.5" customHeight="1">
      <c r="A176" s="101"/>
      <c r="B176" s="18" t="str">
        <f>IFERROR(VLOOKUP(D176,DB!A:K,11,0),"")</f>
        <v/>
      </c>
      <c r="C176" s="18"/>
      <c r="D176" s="18"/>
      <c r="E176" s="102"/>
      <c r="F176" s="103"/>
      <c r="G176" s="104">
        <f ca="1">IFERROR(NOW()-F176,"-")</f>
        <v>45981.359308796294</v>
      </c>
      <c r="H176" s="103"/>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99"/>
    </row>
    <row r="177" spans="1:88" ht="31.5" customHeight="1">
      <c r="A177" s="101"/>
      <c r="B177" s="18" t="str">
        <f>IFERROR(VLOOKUP(D177,DB!A:K,11,0),"")</f>
        <v/>
      </c>
      <c r="C177" s="18"/>
      <c r="D177" s="18"/>
      <c r="E177" s="102"/>
      <c r="F177" s="103"/>
      <c r="G177" s="104">
        <f ca="1">IFERROR(NOW()-F177,"-")</f>
        <v>45981.359308796294</v>
      </c>
      <c r="H177" s="103"/>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99"/>
    </row>
  </sheetData>
  <dataValidations count="2">
    <dataValidation allowBlank="1" showInputMessage="1" showErrorMessage="1" sqref="E1" xr:uid="{4D935161-CDD3-4592-B877-3FB59C99E142}"/>
    <dataValidation type="list" allowBlank="1" showInputMessage="1" showErrorMessage="1" sqref="E3 E5:E17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4"/>
  <sheetViews>
    <sheetView workbookViewId="0">
      <selection activeCell="A2" sqref="A2"/>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9" t="s">
        <v>39016</v>
      </c>
      <c r="I1" s="130" t="s">
        <v>39017</v>
      </c>
      <c r="J1" s="130" t="s">
        <v>39018</v>
      </c>
      <c r="K1" s="60" t="s">
        <v>39019</v>
      </c>
      <c r="L1" s="27" t="s">
        <v>8</v>
      </c>
      <c r="M1" s="28"/>
    </row>
    <row r="2" spans="1:13" ht="15" customHeight="1">
      <c r="A2" s="19"/>
      <c r="B2" s="61" t="str">
        <f>IFERROR(VLOOKUP(#REF!,DB!A:K,11,0),"")</f>
        <v/>
      </c>
      <c r="C2" s="18"/>
      <c r="D2" s="18"/>
      <c r="E2" s="18"/>
      <c r="F2" s="20"/>
      <c r="G2" s="21">
        <f t="shared" ref="G2:G63" ca="1" si="0">IFERROR(NOW()-F2,"-")</f>
        <v>45981.359308796294</v>
      </c>
      <c r="H2" s="22"/>
      <c r="I2" s="19" t="str">
        <f>IFERROR(VLOOKUP(#REF!,DB!A:F,6,0),"")</f>
        <v/>
      </c>
      <c r="J2" s="18" t="str">
        <f>IFERROR(VLOOKUP(#REF!,DB!A:G,7,0),"")</f>
        <v/>
      </c>
      <c r="K2" s="45"/>
      <c r="L2" s="23" t="str">
        <f>IFERROR(VLOOKUP(#REF!,DB!A:I,9,0),"")</f>
        <v/>
      </c>
    </row>
    <row r="3" spans="1:13" ht="15" customHeight="1">
      <c r="A3" s="19"/>
      <c r="B3" s="61" t="str">
        <f>IFERROR(VLOOKUP(D3,DB!A:K,11,0),"")</f>
        <v/>
      </c>
      <c r="C3" s="18"/>
      <c r="D3" s="61"/>
      <c r="E3" s="18"/>
      <c r="F3" s="20"/>
      <c r="G3" s="21">
        <f t="shared" ca="1" si="0"/>
        <v>45981.359308796294</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45981.359308796294</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45981.359308796294</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45981.359308796294</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45981.359308796294</v>
      </c>
      <c r="H7" s="22"/>
      <c r="I7" s="19" t="str">
        <f>IFERROR(VLOOKUP(D7,DB!A:F,6,0),"")</f>
        <v/>
      </c>
      <c r="J7" s="18" t="str">
        <f>IFERROR(VLOOKUP(D7,DB!A:G,7,0),"")</f>
        <v/>
      </c>
      <c r="K7" s="45"/>
      <c r="L7" s="23" t="str">
        <f>IFERROR(VLOOKUP(D7,DB!A:I,9,0),"")</f>
        <v/>
      </c>
    </row>
    <row r="8" spans="1:13" ht="15" customHeight="1">
      <c r="A8" s="19"/>
      <c r="B8" s="61" t="str">
        <f>IFERROR(VLOOKUP(D8,DB!A:K,11,0),"")</f>
        <v/>
      </c>
      <c r="C8" s="18"/>
      <c r="D8" s="18" t="s">
        <v>39111</v>
      </c>
      <c r="E8" s="18"/>
      <c r="F8" s="20"/>
      <c r="G8" s="21">
        <f t="shared" ca="1" si="0"/>
        <v>45981.359308796294</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45981.359308796294</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45981.359308796294</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45981.359308796294</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45981.359308796294</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45981.359308796294</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45981.359308796294</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45981.359308796294</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45981.359308796294</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45981.359308796294</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45981.359308796294</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45981.359308796294</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45981.359308796294</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45981.359308796294</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45981.359308796294</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45981.359308796294</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45981.359308796294</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45981.359308796294</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45981.359308796294</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45981.359308796294</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45981.359308796294</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45981.359308796294</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45981.359308796294</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45981.359308796294</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45981.359308796294</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45981.359308796294</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45981.359308796294</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45981.359308796294</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45981.359308796294</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45981.359308796294</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45981.359308796294</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45981.359308796294</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45981.359308796294</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45981.359308796294</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45981.359308796294</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45981.359308796294</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45981.359308796294</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45981.359308796294</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45981.359308796294</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45981.359308796294</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45981.359308796294</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45981.359308796294</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45981.359308796294</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45981.359308796294</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45981.359308796294</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45981.359308796294</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45981.359308796294</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45981.359308796294</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45981.359308796294</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45981.359308796294</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0"/>
        <v>45981.359308796294</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0"/>
        <v>45981.359308796294</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0"/>
        <v>45981.359308796294</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0"/>
        <v>45981.359308796294</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0"/>
        <v>45981.359308796294</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0"/>
        <v>45981.359308796294</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ref="G64:G127" ca="1" si="1">IFERROR(NOW()-F64,"-")</f>
        <v>45981.359308796294</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45981.359308796294</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45981.359308796294</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45981.359308796294</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45981.359308796294</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45981.359308796294</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45981.359308796294</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45981.359308796294</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45981.359308796294</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45981.359308796294</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45981.359308796294</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45981.359308796294</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45981.359308796294</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45981.359308796294</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45981.359308796294</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45981.359308796294</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45981.359308796294</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45981.359308796294</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45981.359308796294</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45981.359308796294</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45981.359308796294</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45981.359308796294</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45981.359308796294</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45981.359308796294</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45981.359308796294</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45981.359308796294</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45981.359308796294</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45981.359308796294</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45981.359308796294</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45981.359308796294</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45981.359308796294</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45981.359308796294</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45981.359308796294</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45981.359308796294</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45981.359308796294</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45981.359308796294</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45981.359308796294</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45981.359308796294</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45981.359308796294</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45981.359308796294</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45981.359308796294</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45981.359308796294</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45981.359308796294</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45981.359308796294</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45981.359308796294</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45981.359308796294</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45981.359308796294</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45981.359308796294</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45981.359308796294</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45981.359308796294</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45981.359308796294</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45981.359308796294</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45981.359308796294</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45981.359308796294</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45981.359308796294</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45981.359308796294</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45981.359308796294</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45981.359308796294</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1"/>
        <v>45981.359308796294</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1"/>
        <v>45981.359308796294</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1"/>
        <v>45981.359308796294</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1"/>
        <v>45981.359308796294</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1"/>
        <v>45981.359308796294</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1"/>
        <v>45981.359308796294</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ref="G128:G191" ca="1" si="2">IFERROR(NOW()-F128,"-")</f>
        <v>45981.359308796294</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45981.359308796294</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45981.359308796294</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45981.359308796294</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45981.359308796294</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45981.359308796294</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45981.359308796294</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45981.359308796294</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45981.359308796294</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45981.359308796294</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45981.359308796294</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45981.359308796294</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45981.359308796294</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45981.359308796294</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45981.359308796294</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45981.359308796294</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45981.359308796294</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45981.359308796294</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45981.359308796294</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45981.359308796294</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45981.359308796294</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45981.359308796294</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45981.359308796294</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45981.359308796294</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45981.359308796294</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45981.359308796294</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45981.359308796294</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45981.359308796294</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45981.359308796294</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45981.359308796294</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45981.359308796294</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45981.359308796294</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45981.359308796294</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45981.359308796294</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45981.359308796294</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45981.359308796294</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45981.359308796294</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45981.359308796294</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45981.359308796294</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45981.359308796294</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45981.359308796294</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45981.359308796294</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45981.359308796294</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45981.359308796294</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45981.359308796294</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45981.359308796294</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45981.359308796294</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45981.359308796294</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45981.359308796294</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45981.359308796294</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45981.359308796294</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45981.359308796294</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45981.359308796294</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45981.359308796294</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45981.359308796294</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45981.359308796294</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45981.359308796294</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45981.359308796294</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2"/>
        <v>45981.359308796294</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2"/>
        <v>45981.359308796294</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2"/>
        <v>45981.359308796294</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2"/>
        <v>45981.359308796294</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2"/>
        <v>45981.359308796294</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2"/>
        <v>45981.359308796294</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ref="G192:G255" ca="1" si="3">IFERROR(NOW()-F192,"-")</f>
        <v>45981.359308796294</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45981.359308796294</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45981.359308796294</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45981.359308796294</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45981.359308796294</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45981.359308796294</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45981.359308796294</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45981.359308796294</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45981.359308796294</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45981.359308796294</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45981.359308796294</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45981.359308796294</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45981.359308796294</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45981.359308796294</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45981.359308796294</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45981.359308796294</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45981.359308796294</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45981.359308796294</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45981.359308796294</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45981.359308796294</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45981.359308796294</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45981.359308796294</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45981.359308796294</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45981.359308796294</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45981.359308796294</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45981.359308796294</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45981.359308796294</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45981.359308796294</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45981.359308796294</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45981.359308796294</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45981.359308796294</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45981.359308796294</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45981.359308796294</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45981.359308796294</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45981.359308796294</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45981.359308796294</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45981.359308796294</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45981.359308796294</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45981.359308796294</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45981.359308796294</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45981.359308796294</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45981.359308796294</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45981.359308796294</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45981.359308796294</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45981.359308796294</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45981.359308796294</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45981.359308796294</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45981.359308796294</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45981.359308796294</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45981.359308796294</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45981.359308796294</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45981.359308796294</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45981.359308796294</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45981.359308796294</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45981.359308796294</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45981.359308796294</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45981.359308796294</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45981.359308796294</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3"/>
        <v>45981.359308796294</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3"/>
        <v>45981.359308796294</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3"/>
        <v>45981.359308796294</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3"/>
        <v>45981.359308796294</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3"/>
        <v>45981.359308796294</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3"/>
        <v>45981.359308796294</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ref="G256:G319" ca="1" si="4">IFERROR(NOW()-F256,"-")</f>
        <v>45981.359308796294</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45981.359308796294</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45981.359308796294</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45981.359308796294</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45981.359308796294</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45981.359308796294</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45981.359308796294</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45981.359308796294</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45981.359308796294</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45981.359308796294</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45981.359308796294</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45981.359308796294</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45981.359308796294</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45981.359308796294</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45981.359308796294</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45981.359308796294</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45981.359308796294</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45981.359308796294</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45981.359308796294</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45981.359308796294</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45981.359308796294</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45981.359308796294</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45981.359308796294</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45981.359308796294</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45981.359308796294</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45981.359308796294</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45981.359308796294</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45981.359308796294</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45981.359308796294</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45981.359308796294</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45981.359308796294</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45981.359308796294</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45981.359308796294</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45981.359308796294</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45981.359308796294</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45981.359308796294</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45981.359308796294</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45981.359308796294</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45981.359308796294</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45981.359308796294</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45981.359308796294</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45981.359308796294</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45981.359308796294</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45981.359308796294</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45981.359308796294</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45981.359308796294</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45981.359308796294</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45981.359308796294</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45981.359308796294</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45981.359308796294</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45981.359308796294</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45981.359308796294</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45981.359308796294</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45981.359308796294</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45981.359308796294</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45981.359308796294</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45981.359308796294</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45981.359308796294</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4"/>
        <v>45981.359308796294</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4"/>
        <v>45981.359308796294</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4"/>
        <v>45981.359308796294</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4"/>
        <v>45981.359308796294</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4"/>
        <v>45981.359308796294</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4"/>
        <v>45981.359308796294</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ref="G320:G383" ca="1" si="5">IFERROR(NOW()-F320,"-")</f>
        <v>45981.359308796294</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45981.359308796294</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45981.359308796294</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45981.359308796294</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45981.359308796294</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45981.359308796294</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45981.359308796294</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45981.359308796294</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45981.359308796294</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45981.359308796294</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45981.359308796294</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45981.359308796294</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45981.359308796294</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45981.359308796294</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45981.359308796294</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45981.359308796294</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45981.359308796294</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45981.359308796294</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45981.359308796294</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45981.359308796294</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45981.359308796294</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45981.359308796294</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45981.359308796294</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45981.359308796294</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45981.359308796294</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45981.359308796294</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45981.359308796294</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45981.359308796294</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45981.359308796294</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45981.359308796294</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45981.359308796294</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45981.359308796294</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45981.359308796294</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45981.359308796294</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45981.359308796294</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45981.359308796294</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45981.359308796294</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45981.359308796294</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45981.359308796294</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45981.359308796294</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45981.359308796294</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45981.359308796294</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45981.359308796294</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45981.359308796294</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45981.359308796294</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45981.359308796294</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45981.359308796294</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45981.359308796294</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45981.359308796294</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45981.359308796294</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45981.359308796294</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45981.359308796294</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45981.359308796294</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45981.359308796294</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45981.359308796294</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45981.359308796294</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45981.359308796294</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45981.359308796294</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5"/>
        <v>45981.359308796294</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5"/>
        <v>45981.359308796294</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5"/>
        <v>45981.359308796294</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5"/>
        <v>45981.359308796294</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5"/>
        <v>45981.359308796294</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5"/>
        <v>45981.359308796294</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ref="G384:G447" ca="1" si="6">IFERROR(NOW()-F384,"-")</f>
        <v>45981.359308796294</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45981.359308796294</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45981.359308796294</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45981.359308796294</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45981.359308796294</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45981.359308796294</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45981.359308796294</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45981.359308796294</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45981.359308796294</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45981.359308796294</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45981.359308796294</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45981.359308796294</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45981.359308796294</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45981.359308796294</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45981.359308796294</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45981.359308796294</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45981.359308796294</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45981.359308796294</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45981.359308796294</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45981.359308796294</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45981.359308796294</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45981.359308796294</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45981.359308796294</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45981.359308796294</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45981.359308796294</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45981.359308796294</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45981.359308796294</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45981.359308796294</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45981.359308796294</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45981.359308796294</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45981.359308796294</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45981.359308796294</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45981.359308796294</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45981.359308796294</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45981.359308796294</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45981.359308796294</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45981.359308796294</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45981.359308796294</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45981.359308796294</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45981.359308796294</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45981.359308796294</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45981.359308796294</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45981.359308796294</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45981.359308796294</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45981.359308796294</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45981.359308796294</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45981.359308796294</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45981.359308796294</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45981.359308796294</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45981.359308796294</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45981.359308796294</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45981.359308796294</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45981.359308796294</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45981.359308796294</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45981.359308796294</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45981.359308796294</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45981.359308796294</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45981.359308796294</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6"/>
        <v>45981.359308796294</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6"/>
        <v>45981.359308796294</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6"/>
        <v>45981.359308796294</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6"/>
        <v>45981.359308796294</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6"/>
        <v>45981.359308796294</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6"/>
        <v>45981.359308796294</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ref="G448:G511" ca="1" si="7">IFERROR(NOW()-F448,"-")</f>
        <v>45981.359308796294</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45981.359308796294</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45981.359308796294</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45981.359308796294</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45981.359308796294</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45981.359308796294</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45981.359308796294</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45981.359308796294</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45981.359308796294</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45981.359308796294</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45981.359308796294</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45981.359308796294</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45981.359308796294</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45981.359308796294</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45981.359308796294</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45981.359308796294</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45981.359308796294</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45981.359308796294</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45981.359308796294</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45981.359308796294</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45981.359308796294</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45981.359308796294</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45981.359308796294</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45981.359308796294</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45981.359308796294</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45981.359308796294</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45981.359308796294</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45981.359308796294</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45981.359308796294</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45981.359308796294</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45981.359308796294</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45981.359308796294</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45981.359308796294</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45981.359308796294</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45981.359308796294</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45981.359308796294</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45981.359308796294</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45981.359308796294</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45981.359308796294</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45981.359308796294</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45981.359308796294</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45981.359308796294</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45981.359308796294</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45981.359308796294</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45981.359308796294</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45981.359308796294</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45981.359308796294</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45981.359308796294</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45981.359308796294</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45981.359308796294</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45981.359308796294</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45981.359308796294</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45981.359308796294</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45981.359308796294</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45981.359308796294</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45981.359308796294</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45981.359308796294</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45981.359308796294</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7"/>
        <v>45981.359308796294</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7"/>
        <v>45981.359308796294</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7"/>
        <v>45981.359308796294</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7"/>
        <v>45981.359308796294</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7"/>
        <v>45981.359308796294</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7"/>
        <v>45981.359308796294</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ref="G512:G575" ca="1" si="8">IFERROR(NOW()-F512,"-")</f>
        <v>45981.359308796294</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45981.359308796294</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45981.359308796294</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45981.359308796294</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45981.359308796294</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45981.359308796294</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45981.359308796294</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45981.359308796294</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45981.359308796294</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45981.359308796294</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45981.359308796294</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45981.359308796294</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45981.359308796294</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45981.359308796294</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45981.359308796294</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45981.359308796294</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45981.359308796294</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45981.359308796294</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45981.359308796294</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45981.359308796294</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45981.359308796294</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45981.359308796294</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45981.359308796294</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45981.359308796294</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45981.359308796294</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45981.359308796294</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45981.359308796294</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45981.359308796294</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45981.359308796294</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45981.359308796294</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45981.359308796294</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45981.359308796294</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45981.359308796294</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45981.359308796294</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45981.359308796294</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45981.359308796294</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45981.359308796294</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45981.359308796294</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45981.359308796294</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45981.359308796294</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45981.359308796294</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45981.359308796294</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45981.359308796294</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45981.359308796294</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45981.359308796294</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45981.359308796294</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45981.359308796294</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45981.359308796294</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45981.359308796294</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45981.359308796294</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45981.359308796294</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45981.359308796294</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45981.359308796294</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45981.359308796294</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45981.359308796294</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45981.359308796294</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45981.359308796294</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45981.359308796294</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8"/>
        <v>45981.359308796294</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8"/>
        <v>45981.359308796294</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8"/>
        <v>45981.359308796294</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8"/>
        <v>45981.359308796294</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8"/>
        <v>45981.359308796294</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8"/>
        <v>45981.359308796294</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ref="G576:G639" ca="1" si="9">IFERROR(NOW()-F576,"-")</f>
        <v>45981.359308796294</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45981.359308796294</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45981.359308796294</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45981.359308796294</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45981.359308796294</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45981.359308796294</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45981.359308796294</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45981.359308796294</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45981.359308796294</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45981.359308796294</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45981.359308796294</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45981.359308796294</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45981.359308796294</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45981.359308796294</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45981.359308796294</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45981.359308796294</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45981.359308796294</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45981.359308796294</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45981.359308796294</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45981.359308796294</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45981.359308796294</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45981.359308796294</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45981.359308796294</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45981.359308796294</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45981.359308796294</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45981.359308796294</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45981.359308796294</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45981.359308796294</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45981.359308796294</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45981.359308796294</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45981.359308796294</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45981.359308796294</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45981.359308796294</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45981.359308796294</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45981.359308796294</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45981.359308796294</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45981.359308796294</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45981.359308796294</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45981.359308796294</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45981.359308796294</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45981.359308796294</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45981.359308796294</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45981.359308796294</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45981.359308796294</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45981.359308796294</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45981.359308796294</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45981.359308796294</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45981.359308796294</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45981.359308796294</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45981.359308796294</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45981.359308796294</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45981.359308796294</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45981.359308796294</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45981.359308796294</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45981.359308796294</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45981.359308796294</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45981.359308796294</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45981.359308796294</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9"/>
        <v>45981.359308796294</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9"/>
        <v>45981.359308796294</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9"/>
        <v>45981.359308796294</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9"/>
        <v>45981.359308796294</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9"/>
        <v>45981.359308796294</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9"/>
        <v>45981.359308796294</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ref="G640:G703" ca="1" si="10">IFERROR(NOW()-F640,"-")</f>
        <v>45981.359308796294</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45981.359308796294</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45981.359308796294</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45981.359308796294</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45981.359308796294</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45981.359308796294</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45981.359308796294</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45981.359308796294</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45981.359308796294</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45981.359308796294</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45981.359308796294</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45981.359308796294</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45981.359308796294</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45981.359308796294</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45981.359308796294</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45981.359308796294</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45981.359308796294</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45981.359308796294</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45981.359308796294</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45981.359308796294</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45981.359308796294</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45981.359308796294</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45981.359308796294</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45981.359308796294</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45981.359308796294</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45981.359308796294</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45981.359308796294</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45981.359308796294</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45981.359308796294</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45981.359308796294</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45981.359308796294</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45981.359308796294</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45981.359308796294</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45981.359308796294</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45981.359308796294</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45981.359308796294</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45981.359308796294</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45981.359308796294</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45981.359308796294</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45981.359308796294</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45981.359308796294</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45981.359308796294</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45981.359308796294</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45981.359308796294</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45981.359308796294</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45981.359308796294</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45981.359308796294</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45981.359308796294</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45981.359308796294</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45981.359308796294</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45981.359308796294</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45981.359308796294</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45981.359308796294</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45981.359308796294</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45981.359308796294</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45981.359308796294</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45981.359308796294</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45981.359308796294</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0"/>
        <v>45981.359308796294</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0"/>
        <v>45981.359308796294</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0"/>
        <v>45981.359308796294</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0"/>
        <v>45981.359308796294</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0"/>
        <v>45981.359308796294</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0"/>
        <v>45981.359308796294</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ref="G704:G767" ca="1" si="11">IFERROR(NOW()-F704,"-")</f>
        <v>45981.359308796294</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45981.359308796294</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45981.359308796294</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45981.359308796294</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45981.359308796294</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45981.359308796294</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45981.359308796294</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45981.359308796294</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45981.359308796294</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45981.359308796294</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45981.359308796294</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45981.359308796294</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45981.359308796294</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45981.359308796294</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45981.359308796294</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45981.359308796294</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45981.359308796294</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45981.359308796294</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45981.359308796294</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45981.359308796294</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45981.359308796294</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45981.359308796294</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45981.359308796294</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45981.359308796294</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45981.359308796294</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45981.359308796294</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45981.359308796294</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45981.359308796294</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45981.359308796294</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45981.359308796294</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45981.359308796294</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45981.359308796294</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45981.359308796294</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45981.359308796294</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45981.359308796294</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45981.359308796294</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45981.359308796294</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45981.359308796294</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45981.359308796294</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45981.359308796294</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45981.359308796294</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45981.359308796294</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45981.359308796294</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45981.359308796294</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45981.359308796294</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45981.359308796294</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45981.359308796294</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45981.359308796294</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45981.359308796294</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45981.359308796294</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45981.359308796294</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45981.359308796294</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45981.359308796294</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45981.359308796294</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45981.359308796294</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45981.359308796294</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45981.359308796294</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45981.359308796294</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1"/>
        <v>45981.359308796294</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1"/>
        <v>45981.359308796294</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1"/>
        <v>45981.359308796294</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1"/>
        <v>45981.359308796294</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1"/>
        <v>45981.359308796294</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1"/>
        <v>45981.359308796294</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ref="G768:G831" ca="1" si="12">IFERROR(NOW()-F768,"-")</f>
        <v>45981.359308796294</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45981.359308796294</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45981.359308796294</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45981.359308796294</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45981.359308796294</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45981.359308796294</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45981.359308796294</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45981.359308796294</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45981.359308796294</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45981.359308796294</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45981.359308796294</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45981.359308796294</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45981.359308796294</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45981.359308796294</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45981.359308796294</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45981.359308796294</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45981.359308796294</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45981.359308796294</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45981.359308796294</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45981.359308796294</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45981.359308796294</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45981.359308796294</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45981.359308796294</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45981.359308796294</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45981.359308796294</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45981.359308796294</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45981.359308796294</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45981.359308796294</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45981.359308796294</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45981.359308796294</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45981.359308796294</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45981.359308796294</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45981.359308796294</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45981.359308796294</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45981.359308796294</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45981.359308796294</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45981.359308796294</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45981.359308796294</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45981.359308796294</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45981.359308796294</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45981.359308796294</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45981.359308796294</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45981.359308796294</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45981.359308796294</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45981.359308796294</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45981.359308796294</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45981.359308796294</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45981.359308796294</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45981.359308796294</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45981.359308796294</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45981.359308796294</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45981.359308796294</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45981.359308796294</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45981.359308796294</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45981.359308796294</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45981.359308796294</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45981.359308796294</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45981.359308796294</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2"/>
        <v>45981.359308796294</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2"/>
        <v>45981.359308796294</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2"/>
        <v>45981.359308796294</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2"/>
        <v>45981.359308796294</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2"/>
        <v>45981.359308796294</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2"/>
        <v>45981.359308796294</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ref="G832:G895" ca="1" si="13">IFERROR(NOW()-F832,"-")</f>
        <v>45981.359308796294</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45981.359308796294</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45981.359308796294</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45981.359308796294</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45981.359308796294</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45981.359308796294</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45981.359308796294</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45981.359308796294</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45981.359308796294</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45981.359308796294</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45981.359308796294</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45981.359308796294</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45981.359308796294</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45981.359308796294</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45981.359308796294</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45981.359308796294</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45981.359308796294</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45981.359308796294</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45981.359308796294</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45981.359308796294</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45981.359308796294</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45981.359308796294</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45981.359308796294</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45981.359308796294</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45981.359308796294</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45981.359308796294</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45981.359308796294</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45981.359308796294</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45981.359308796294</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45981.359308796294</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45981.359308796294</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45981.359308796294</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45981.359308796294</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45981.359308796294</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45981.359308796294</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45981.359308796294</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45981.359308796294</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45981.359308796294</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45981.359308796294</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45981.359308796294</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45981.359308796294</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45981.359308796294</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45981.359308796294</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45981.359308796294</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45981.359308796294</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45981.359308796294</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45981.359308796294</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45981.359308796294</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45981.359308796294</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45981.359308796294</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45981.359308796294</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45981.359308796294</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45981.359308796294</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45981.359308796294</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45981.359308796294</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45981.359308796294</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45981.359308796294</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45981.359308796294</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3"/>
        <v>45981.359308796294</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3"/>
        <v>45981.359308796294</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3"/>
        <v>45981.359308796294</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3"/>
        <v>45981.359308796294</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3"/>
        <v>45981.359308796294</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3"/>
        <v>45981.359308796294</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ref="G896:G959" ca="1" si="14">IFERROR(NOW()-F896,"-")</f>
        <v>45981.359308796294</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45981.359308796294</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45981.359308796294</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45981.359308796294</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45981.359308796294</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45981.359308796294</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45981.359308796294</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45981.359308796294</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45981.359308796294</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45981.359308796294</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45981.359308796294</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45981.359308796294</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45981.359308796294</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45981.359308796294</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45981.359308796294</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45981.359308796294</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45981.359308796294</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45981.359308796294</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45981.359308796294</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45981.359308796294</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45981.359308796294</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45981.359308796294</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45981.359308796294</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45981.359308796294</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45981.359308796294</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45981.359308796294</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45981.359308796294</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45981.359308796294</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45981.359308796294</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45981.359308796294</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45981.359308796294</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45981.359308796294</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45981.359308796294</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45981.359308796294</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45981.359308796294</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45981.359308796294</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45981.359308796294</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45981.359308796294</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45981.359308796294</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45981.359308796294</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45981.359308796294</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45981.359308796294</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45981.359308796294</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45981.359308796294</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45981.359308796294</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45981.359308796294</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45981.359308796294</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45981.359308796294</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45981.359308796294</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45981.359308796294</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45981.359308796294</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45981.359308796294</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45981.359308796294</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45981.359308796294</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45981.359308796294</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45981.359308796294</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45981.359308796294</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45981.359308796294</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4"/>
        <v>45981.359308796294</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4"/>
        <v>45981.359308796294</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4"/>
        <v>45981.359308796294</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4"/>
        <v>45981.359308796294</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4"/>
        <v>45981.359308796294</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4"/>
        <v>45981.359308796294</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ref="G960:G974" ca="1" si="15">IFERROR(NOW()-F960,"-")</f>
        <v>45981.359308796294</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45981.359308796294</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45981.359308796294</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45981.359308796294</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45981.359308796294</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45981.359308796294</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45981.359308796294</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45981.359308796294</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45981.359308796294</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45981.359308796294</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45981.359308796294</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45981.359308796294</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45981.359308796294</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45981.359308796294</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45981.359308796294</v>
      </c>
      <c r="H974" s="22"/>
      <c r="I974" s="19" t="str">
        <f>IFERROR(VLOOKUP(D974,DB!A:F,6,0),"")</f>
        <v/>
      </c>
      <c r="J974" s="18" t="str">
        <f>IFERROR(VLOOKUP(D974,DB!A:G,7,0),"")</f>
        <v/>
      </c>
      <c r="K974" s="45"/>
      <c r="L974" s="23" t="str">
        <f>IFERROR(VLOOKUP(D974,DB!A:I,9,0),"")</f>
        <v/>
      </c>
    </row>
  </sheetData>
  <dataValidations count="2">
    <dataValidation allowBlank="1" showInputMessage="1" showErrorMessage="1" sqref="E1" xr:uid="{5914219A-CB83-432D-936A-CC0CB6F3982A}"/>
    <dataValidation type="list" allowBlank="1" showInputMessage="1" showErrorMessage="1" sqref="E2:E97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77"/>
  <sheetViews>
    <sheetView tabSelected="1" workbookViewId="0">
      <selection activeCell="F32" sqref="F32"/>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39112</v>
      </c>
      <c r="B2" s="91" t="str">
        <f>IFERROR(VLOOKUP(D2,DB!A:K,11,0),"")</f>
        <v>R4</v>
      </c>
      <c r="C2" s="93">
        <v>1</v>
      </c>
      <c r="D2" s="91" t="s">
        <v>35092</v>
      </c>
      <c r="E2" s="94" t="s">
        <v>39021</v>
      </c>
      <c r="F2" s="95">
        <v>45703.480717592596</v>
      </c>
      <c r="G2" s="96">
        <f ca="1">IFERROR(NOW()-F2,"")</f>
        <v>277.87859120369831</v>
      </c>
      <c r="H2" s="95">
        <v>45703.474768518521</v>
      </c>
      <c r="I2" s="95" t="str">
        <f>IFERROR(VLOOKUP(D2,DB!A:F,6,0),"")</f>
        <v>SCECO</v>
      </c>
      <c r="J2" s="95" t="str">
        <f>IFERROR(VLOOKUP(D2,DB!A:G,7,0),"")</f>
        <v>Dead</v>
      </c>
      <c r="K2" s="97" t="s">
        <v>39113</v>
      </c>
      <c r="L2" s="91" t="str">
        <f>IFERROR(VLOOKUP(D2,DB!A:I,9,0),"")</f>
        <v>Latis</v>
      </c>
    </row>
    <row r="3" spans="1:16" ht="15" customHeight="1">
      <c r="A3" s="113" t="s">
        <v>39114</v>
      </c>
      <c r="B3" s="113" t="str">
        <f>IFERROR(VLOOKUP(D3,DB!A:K,11,0),"")</f>
        <v>R4</v>
      </c>
      <c r="C3" s="93">
        <v>1</v>
      </c>
      <c r="D3" s="91" t="s">
        <v>36478</v>
      </c>
      <c r="E3" s="94" t="s">
        <v>39021</v>
      </c>
      <c r="F3" s="95">
        <v>45981.158333333333</v>
      </c>
      <c r="G3" s="96">
        <f t="shared" ref="G3:G47" ca="1" si="0">IFERROR(NOW()-F3,"")</f>
        <v>0.20097546296165092</v>
      </c>
      <c r="H3" s="95">
        <v>45981.152881944443</v>
      </c>
      <c r="I3" s="113" t="str">
        <f>IFERROR(VLOOKUP(D3,DB!A:F,6,0),"")</f>
        <v>Generator-SG</v>
      </c>
      <c r="J3" s="113" t="str">
        <f>IFERROR(VLOOKUP(D3,DB!A:G,7,0),"")</f>
        <v>Dead</v>
      </c>
      <c r="K3" s="97" t="s">
        <v>39115</v>
      </c>
      <c r="L3" s="91" t="str">
        <f>IFERROR(VLOOKUP(D3,DB!A:I,9,0),"")</f>
        <v>Latis</v>
      </c>
    </row>
    <row r="4" spans="1:16" ht="15" customHeight="1">
      <c r="A4" s="113" t="s">
        <v>39116</v>
      </c>
      <c r="B4" s="113" t="str">
        <f>IFERROR(VLOOKUP(D4,DB!A:K,11,0),"")</f>
        <v>R4</v>
      </c>
      <c r="C4" s="93">
        <v>1</v>
      </c>
      <c r="D4" s="91" t="s">
        <v>36792</v>
      </c>
      <c r="E4" s="94" t="s">
        <v>39021</v>
      </c>
      <c r="F4" s="95"/>
      <c r="G4" s="96">
        <f t="shared" ca="1" si="0"/>
        <v>45981.359308796294</v>
      </c>
      <c r="H4" s="95">
        <v>45981.294444444444</v>
      </c>
      <c r="I4" s="113" t="str">
        <f>IFERROR(VLOOKUP(D4,DB!A:F,6,0),"")</f>
        <v>Generator-SG</v>
      </c>
      <c r="J4" s="113" t="str">
        <f>IFERROR(VLOOKUP(D4,DB!A:G,7,0),"")</f>
        <v>Dead</v>
      </c>
      <c r="K4" s="97" t="s">
        <v>39117</v>
      </c>
      <c r="L4" s="91" t="str">
        <f>IFERROR(VLOOKUP(D4,DB!A:I,9,0),"")</f>
        <v>Latis</v>
      </c>
    </row>
    <row r="5" spans="1:16" ht="15" customHeight="1">
      <c r="A5" s="113" t="s">
        <v>39118</v>
      </c>
      <c r="B5" s="113" t="str">
        <f>IFERROR(VLOOKUP(D5,DB!A:K,11,0),"")</f>
        <v>R4</v>
      </c>
      <c r="C5" s="93">
        <v>1</v>
      </c>
      <c r="D5" s="91" t="s">
        <v>36975</v>
      </c>
      <c r="E5" s="94" t="s">
        <v>39021</v>
      </c>
      <c r="F5" s="95">
        <v>45981.312430555554</v>
      </c>
      <c r="G5" s="96">
        <f t="shared" ca="1" si="0"/>
        <v>4.6878240740625188E-2</v>
      </c>
      <c r="H5" s="95">
        <v>45981.292361111111</v>
      </c>
      <c r="I5" s="113" t="str">
        <f>IFERROR(VLOOKUP(D5,DB!A:F,6,0),"")</f>
        <v>SCECO</v>
      </c>
      <c r="J5" s="113" t="str">
        <f>IFERROR(VLOOKUP(D5,DB!A:G,7,0),"")</f>
        <v>Dead</v>
      </c>
      <c r="K5" s="97" t="s">
        <v>39119</v>
      </c>
      <c r="L5" s="91" t="str">
        <f>IFERROR(VLOOKUP(D5,DB!A:I,9,0),"")</f>
        <v>Latis</v>
      </c>
    </row>
    <row r="6" spans="1:16" ht="15" customHeight="1">
      <c r="A6" s="113" t="s">
        <v>39116</v>
      </c>
      <c r="B6" s="113" t="str">
        <f>IFERROR(VLOOKUP(D6,DB!A:K,11,0),"")</f>
        <v>R4</v>
      </c>
      <c r="C6" s="93">
        <v>1</v>
      </c>
      <c r="D6" s="91" t="s">
        <v>29727</v>
      </c>
      <c r="E6" s="94" t="s">
        <v>39021</v>
      </c>
      <c r="F6" s="95"/>
      <c r="G6" s="96">
        <f t="shared" ca="1" si="0"/>
        <v>45981.359308796294</v>
      </c>
      <c r="H6" s="95">
        <v>45981.291666666664</v>
      </c>
      <c r="I6" s="113" t="str">
        <f>IFERROR(VLOOKUP(D6,DB!A:F,6,0),"")</f>
        <v>SCECO</v>
      </c>
      <c r="J6" s="113" t="str">
        <f>IFERROR(VLOOKUP(D6,DB!A:G,7,0),"")</f>
        <v>Vandalized+Dead</v>
      </c>
      <c r="K6" s="97" t="s">
        <v>39119</v>
      </c>
      <c r="L6" s="91" t="str">
        <f>IFERROR(VLOOKUP(D6,DB!A:I,9,0),"")</f>
        <v>Latis</v>
      </c>
    </row>
    <row r="7" spans="1:16" ht="15" customHeight="1">
      <c r="A7" s="113" t="s">
        <v>39120</v>
      </c>
      <c r="B7" s="113" t="str">
        <f>IFERROR(VLOOKUP(D7,DB!A:K,11,0),"")</f>
        <v>R4</v>
      </c>
      <c r="C7" s="93">
        <v>3</v>
      </c>
      <c r="D7" s="91" t="s">
        <v>37158</v>
      </c>
      <c r="E7" s="94" t="s">
        <v>39021</v>
      </c>
      <c r="F7" s="95">
        <v>45981.314803240741</v>
      </c>
      <c r="G7" s="96">
        <f t="shared" ca="1" si="0"/>
        <v>4.4505555553769227E-2</v>
      </c>
      <c r="H7" s="95">
        <v>45981.273611111108</v>
      </c>
      <c r="I7" s="113" t="str">
        <f>IFERROR(VLOOKUP(D7,DB!A:F,6,0),"")</f>
        <v>Generator-SG</v>
      </c>
      <c r="J7" s="113" t="str">
        <f>IFERROR(VLOOKUP(D7,DB!A:G,7,0),"")</f>
        <v>Dead</v>
      </c>
      <c r="K7" s="97" t="s">
        <v>39121</v>
      </c>
      <c r="L7" s="91" t="str">
        <f>IFERROR(VLOOKUP(D7,DB!A:I,9,0),"")</f>
        <v>Latis</v>
      </c>
    </row>
    <row r="8" spans="1:16" ht="15" customHeight="1">
      <c r="A8" s="113"/>
      <c r="B8" s="113" t="str">
        <f>IFERROR(VLOOKUP(D8,DB!A:K,11,0),"")</f>
        <v/>
      </c>
      <c r="C8" s="93"/>
      <c r="D8" s="91"/>
      <c r="E8" s="94"/>
      <c r="F8" s="95"/>
      <c r="G8" s="96">
        <f t="shared" ca="1" si="0"/>
        <v>45981.359308796294</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45981.359308796294</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45981.359308796294</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134"/>
      <c r="E11" s="94"/>
      <c r="F11" s="95"/>
      <c r="G11" s="96">
        <f t="shared" ca="1" si="0"/>
        <v>45981.359308796294</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45981.359308796294</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45981.359308796294</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45981.359308796294</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45981.359308796294</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45981.359308796294</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45981.359308796294</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45981.359308796294</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45981.359308796294</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45981.359308796294</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45981.359308796294</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45981.359308796294</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45981.359308796294</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45981.359308796294</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45981.359308796294</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45981.359308796294</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45981.359308796294</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45981.359308796294</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45981.359308796294</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45981.359308796294</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45981.359308796294</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45981.359308796294</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45981.359308796294</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45981.359308796294</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45981.359308796294</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45981.359308796294</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45981.359308796294</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45981.359308796294</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45981.359308796294</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45981.359308796294</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45981.359308796294</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45981.359308796294</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45981.359308796294</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45981.359308796294</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45981.359308796294</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45981.359308796294</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45981.359308796294</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ref="G48:G111" ca="1" si="1">IFERROR(NOW()-F48,"")</f>
        <v>45981.359308796294</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45981.359308796294</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45981.359308796294</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45981.359308796294</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45981.359308796294</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45981.359308796294</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45981.359308796294</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45981.359308796294</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45981.359308796294</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45981.359308796294</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45981.359308796294</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45981.359308796294</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45981.359308796294</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45981.359308796294</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45981.359308796294</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45981.359308796294</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45981.359308796294</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45981.359308796294</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45981.359308796294</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45981.359308796294</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45981.359308796294</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45981.359308796294</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45981.359308796294</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45981.359308796294</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45981.359308796294</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45981.359308796294</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45981.359308796294</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45981.359308796294</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45981.359308796294</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45981.359308796294</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45981.359308796294</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45981.359308796294</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45981.359308796294</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45981.359308796294</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45981.359308796294</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45981.359308796294</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45981.359308796294</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45981.359308796294</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45981.359308796294</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45981.359308796294</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45981.359308796294</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45981.359308796294</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45981.359308796294</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45981.359308796294</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45981.359308796294</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45981.359308796294</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45981.359308796294</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45981.359308796294</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45981.359308796294</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45981.359308796294</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45981.359308796294</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45981.359308796294</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45981.359308796294</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45981.359308796294</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45981.359308796294</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45981.359308796294</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45981.359308796294</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45981.359308796294</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45981.359308796294</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45981.359308796294</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45981.359308796294</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45981.359308796294</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45981.359308796294</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45981.359308796294</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ref="G112:G175" ca="1" si="2">IFERROR(NOW()-F112,"")</f>
        <v>45981.359308796294</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45981.359308796294</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45981.359308796294</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45981.359308796294</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45981.359308796294</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45981.359308796294</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45981.359308796294</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45981.359308796294</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45981.359308796294</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45981.359308796294</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45981.359308796294</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45981.359308796294</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45981.359308796294</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45981.359308796294</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45981.359308796294</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45981.359308796294</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45981.359308796294</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45981.359308796294</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45981.359308796294</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45981.359308796294</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45981.359308796294</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45981.359308796294</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45981.359308796294</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45981.359308796294</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45981.359308796294</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45981.359308796294</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45981.359308796294</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45981.359308796294</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45981.359308796294</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45981.359308796294</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45981.359308796294</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45981.359308796294</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45981.359308796294</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45981.359308796294</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45981.359308796294</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45981.359308796294</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45981.359308796294</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45981.359308796294</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45981.359308796294</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45981.359308796294</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45981.359308796294</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45981.359308796294</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45981.359308796294</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45981.359308796294</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45981.359308796294</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45981.359308796294</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45981.359308796294</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45981.359308796294</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45981.359308796294</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45981.359308796294</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45981.359308796294</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45981.359308796294</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45981.359308796294</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45981.359308796294</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45981.359308796294</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45981.359308796294</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45981.359308796294</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45981.359308796294</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45981.359308796294</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45981.359308796294</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45981.359308796294</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45981.359308796294</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45981.359308796294</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45981.359308796294</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ref="G176:G239" ca="1" si="3">IFERROR(NOW()-F176,"")</f>
        <v>45981.359308796294</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45981.359308796294</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45981.359308796294</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45981.359308796294</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45981.359308796294</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45981.359308796294</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45981.359308796294</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45981.359308796294</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45981.359308796294</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45981.359308796294</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45981.359308796294</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45981.359308796294</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45981.359308796294</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45981.359308796294</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45981.359308796294</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45981.359308796294</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45981.359308796294</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45981.359308796294</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45981.359308796294</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45981.359308796294</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45981.359308796294</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45981.359308796294</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45981.359308796294</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45981.359308796294</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45981.359308796294</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45981.359308796294</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45981.359308796294</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45981.359308796294</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45981.359308796294</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45981.359308796294</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45981.359308796294</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45981.359308796294</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45981.359308796294</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45981.359308796294</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45981.359308796294</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45981.359308796294</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45981.359308796294</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45981.359308796294</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45981.359308796294</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45981.359308796294</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45981.359308796294</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45981.359308796294</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45981.359308796294</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45981.359308796294</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45981.359308796294</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45981.359308796294</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45981.359308796294</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45981.359308796294</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45981.359308796294</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45981.359308796294</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45981.359308796294</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45981.359308796294</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45981.359308796294</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45981.359308796294</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45981.359308796294</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45981.359308796294</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45981.359308796294</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45981.359308796294</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45981.359308796294</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45981.359308796294</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45981.359308796294</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45981.359308796294</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45981.359308796294</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45981.359308796294</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ref="G240:G303" ca="1" si="4">IFERROR(NOW()-F240,"")</f>
        <v>45981.359308796294</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45981.359308796294</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45981.359308796294</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45981.359308796294</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45981.359308796294</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45981.359308796294</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45981.359308796294</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45981.359308796294</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45981.359308796294</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45981.359308796294</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45981.359308796294</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45981.359308796294</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45981.359308796294</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45981.359308796294</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45981.359308796294</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45981.359308796294</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45981.359308796294</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45981.359308796294</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45981.359308796294</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45981.359308796294</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45981.359308796294</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45981.359308796294</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45981.359308796294</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45981.359308796294</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45981.359308796294</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45981.359308796294</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45981.359308796294</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45981.359308796294</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45981.359308796294</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45981.359308796294</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45981.359308796294</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45981.359308796294</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45981.359308796294</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45981.359308796294</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45981.359308796294</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45981.359308796294</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45981.359308796294</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45981.359308796294</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45981.359308796294</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45981.359308796294</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45981.359308796294</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45981.359308796294</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45981.359308796294</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45981.359308796294</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45981.359308796294</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45981.359308796294</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45981.359308796294</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45981.359308796294</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45981.359308796294</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45981.359308796294</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45981.359308796294</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45981.359308796294</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45981.359308796294</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45981.359308796294</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45981.359308796294</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45981.359308796294</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45981.359308796294</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45981.359308796294</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45981.359308796294</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45981.359308796294</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45981.359308796294</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45981.359308796294</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45981.359308796294</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45981.359308796294</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ref="G304:G367" ca="1" si="5">IFERROR(NOW()-F304,"")</f>
        <v>45981.359308796294</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45981.359308796294</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45981.359308796294</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45981.359308796294</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45981.359308796294</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45981.359308796294</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45981.359308796294</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45981.359308796294</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45981.359308796294</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45981.359308796294</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45981.359308796294</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45981.359308796294</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45981.359308796294</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45981.359308796294</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45981.359308796294</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45981.359308796294</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45981.359308796294</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45981.359308796294</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45981.359308796294</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45981.359308796294</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45981.359308796294</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45981.359308796294</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45981.359308796294</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45981.359308796294</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45981.359308796294</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45981.359308796294</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45981.359308796294</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45981.359308796294</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45981.359308796294</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45981.359308796294</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45981.359308796294</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45981.359308796294</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45981.359308796294</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45981.359308796294</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45981.359308796294</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45981.359308796294</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45981.359308796294</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45981.359308796294</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45981.359308796294</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45981.359308796294</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45981.359308796294</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45981.359308796294</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45981.359308796294</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45981.359308796294</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45981.359308796294</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45981.359308796294</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45981.359308796294</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45981.359308796294</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45981.359308796294</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45981.359308796294</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45981.359308796294</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45981.359308796294</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45981.359308796294</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45981.359308796294</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45981.359308796294</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45981.359308796294</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45981.359308796294</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45981.359308796294</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45981.359308796294</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45981.359308796294</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45981.359308796294</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45981.359308796294</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5"/>
        <v>45981.359308796294</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5"/>
        <v>45981.359308796294</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ref="G368:G431" ca="1" si="6">IFERROR(NOW()-F368,"")</f>
        <v>45981.359308796294</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45981.359308796294</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45981.359308796294</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45981.359308796294</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45981.359308796294</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45981.359308796294</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45981.359308796294</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45981.359308796294</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45981.359308796294</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45981.359308796294</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45981.359308796294</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45981.359308796294</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45981.359308796294</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45981.359308796294</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45981.359308796294</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45981.359308796294</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45981.359308796294</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45981.359308796294</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45981.359308796294</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45981.359308796294</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45981.359308796294</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45981.359308796294</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45981.359308796294</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45981.359308796294</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45981.359308796294</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45981.359308796294</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45981.359308796294</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45981.359308796294</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45981.359308796294</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45981.359308796294</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45981.359308796294</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45981.359308796294</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45981.359308796294</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45981.359308796294</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45981.359308796294</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45981.359308796294</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45981.359308796294</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45981.359308796294</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45981.359308796294</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45981.359308796294</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45981.359308796294</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45981.359308796294</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45981.359308796294</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45981.359308796294</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45981.359308796294</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45981.359308796294</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45981.359308796294</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45981.359308796294</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45981.359308796294</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45981.359308796294</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45981.359308796294</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45981.359308796294</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45981.359308796294</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45981.359308796294</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6"/>
        <v>45981.359308796294</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6"/>
        <v>45981.359308796294</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6"/>
        <v>45981.359308796294</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6"/>
        <v>45981.359308796294</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6"/>
        <v>45981.359308796294</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6"/>
        <v>45981.359308796294</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6"/>
        <v>45981.359308796294</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6"/>
        <v>45981.359308796294</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6"/>
        <v>45981.359308796294</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6"/>
        <v>45981.359308796294</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ref="G432:G477" ca="1" si="7">IFERROR(NOW()-F432,"")</f>
        <v>45981.359308796294</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7"/>
        <v>45981.359308796294</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7"/>
        <v>45981.359308796294</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7"/>
        <v>45981.359308796294</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7"/>
        <v>45981.359308796294</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7"/>
        <v>45981.359308796294</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7"/>
        <v>45981.359308796294</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7"/>
        <v>45981.359308796294</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7"/>
        <v>45981.359308796294</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7"/>
        <v>45981.359308796294</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7"/>
        <v>45981.359308796294</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7"/>
        <v>45981.359308796294</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7"/>
        <v>45981.359308796294</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7"/>
        <v>45981.359308796294</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7"/>
        <v>45981.359308796294</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7"/>
        <v>45981.359308796294</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7"/>
        <v>45981.359308796294</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7"/>
        <v>45981.359308796294</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7"/>
        <v>45981.359308796294</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7"/>
        <v>45981.359308796294</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7"/>
        <v>45981.359308796294</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7"/>
        <v>45981.359308796294</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7"/>
        <v>45981.359308796294</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7"/>
        <v>45981.359308796294</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ca="1" si="7"/>
        <v>45981.359308796294</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7"/>
        <v>45981.359308796294</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7"/>
        <v>45981.359308796294</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7"/>
        <v>45981.359308796294</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7"/>
        <v>45981.359308796294</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7"/>
        <v>45981.359308796294</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7"/>
        <v>45981.359308796294</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7"/>
        <v>45981.359308796294</v>
      </c>
      <c r="H463" s="95"/>
      <c r="I463" s="113" t="str">
        <f>IFERROR(VLOOKUP(D463,DB!A:F,6,0),"")</f>
        <v/>
      </c>
      <c r="J463" s="113" t="str">
        <f>IFERROR(VLOOKUP(D463,DB!A:G,7,0),"")</f>
        <v/>
      </c>
      <c r="K463" s="97"/>
      <c r="L463" s="91" t="str">
        <f>IFERROR(VLOOKUP(D463,DB!A:I,9,0),"")</f>
        <v/>
      </c>
    </row>
    <row r="464" spans="1:12" ht="15" customHeight="1">
      <c r="A464" s="113"/>
      <c r="B464" s="113" t="str">
        <f>IFERROR(VLOOKUP(D464,DB!A:K,11,0),"")</f>
        <v/>
      </c>
      <c r="C464" s="93"/>
      <c r="D464" s="91"/>
      <c r="E464" s="94"/>
      <c r="F464" s="95"/>
      <c r="G464" s="96">
        <f t="shared" ca="1" si="7"/>
        <v>45981.359308796294</v>
      </c>
      <c r="H464" s="95"/>
      <c r="I464" s="113" t="str">
        <f>IFERROR(VLOOKUP(D464,DB!A:F,6,0),"")</f>
        <v/>
      </c>
      <c r="J464" s="113" t="str">
        <f>IFERROR(VLOOKUP(D464,DB!A:G,7,0),"")</f>
        <v/>
      </c>
      <c r="K464" s="97"/>
      <c r="L464" s="91" t="str">
        <f>IFERROR(VLOOKUP(D464,DB!A:I,9,0),"")</f>
        <v/>
      </c>
    </row>
    <row r="465" spans="1:12" ht="15" customHeight="1">
      <c r="A465" s="113"/>
      <c r="B465" s="113" t="str">
        <f>IFERROR(VLOOKUP(D465,DB!A:K,11,0),"")</f>
        <v/>
      </c>
      <c r="C465" s="93"/>
      <c r="D465" s="91"/>
      <c r="E465" s="94"/>
      <c r="F465" s="95"/>
      <c r="G465" s="96">
        <f t="shared" ca="1" si="7"/>
        <v>45981.359308796294</v>
      </c>
      <c r="H465" s="95"/>
      <c r="I465" s="113" t="str">
        <f>IFERROR(VLOOKUP(D465,DB!A:F,6,0),"")</f>
        <v/>
      </c>
      <c r="J465" s="113" t="str">
        <f>IFERROR(VLOOKUP(D465,DB!A:G,7,0),"")</f>
        <v/>
      </c>
      <c r="K465" s="97"/>
      <c r="L465" s="91" t="str">
        <f>IFERROR(VLOOKUP(D465,DB!A:I,9,0),"")</f>
        <v/>
      </c>
    </row>
    <row r="466" spans="1:12" ht="15" customHeight="1">
      <c r="A466" s="113"/>
      <c r="B466" s="113" t="str">
        <f>IFERROR(VLOOKUP(D466,DB!A:K,11,0),"")</f>
        <v/>
      </c>
      <c r="C466" s="93"/>
      <c r="D466" s="91"/>
      <c r="E466" s="94"/>
      <c r="F466" s="95"/>
      <c r="G466" s="96">
        <f t="shared" ca="1" si="7"/>
        <v>45981.359308796294</v>
      </c>
      <c r="H466" s="95"/>
      <c r="I466" s="113" t="str">
        <f>IFERROR(VLOOKUP(D466,DB!A:F,6,0),"")</f>
        <v/>
      </c>
      <c r="J466" s="113" t="str">
        <f>IFERROR(VLOOKUP(D466,DB!A:G,7,0),"")</f>
        <v/>
      </c>
      <c r="K466" s="97"/>
      <c r="L466" s="91" t="str">
        <f>IFERROR(VLOOKUP(D466,DB!A:I,9,0),"")</f>
        <v/>
      </c>
    </row>
    <row r="467" spans="1:12" ht="15" customHeight="1">
      <c r="A467" s="113"/>
      <c r="B467" s="113" t="str">
        <f>IFERROR(VLOOKUP(D467,DB!A:K,11,0),"")</f>
        <v/>
      </c>
      <c r="C467" s="93"/>
      <c r="D467" s="91"/>
      <c r="E467" s="94"/>
      <c r="F467" s="95"/>
      <c r="G467" s="96">
        <f t="shared" ca="1" si="7"/>
        <v>45981.359308796294</v>
      </c>
      <c r="H467" s="95"/>
      <c r="I467" s="113" t="str">
        <f>IFERROR(VLOOKUP(D467,DB!A:F,6,0),"")</f>
        <v/>
      </c>
      <c r="J467" s="113" t="str">
        <f>IFERROR(VLOOKUP(D467,DB!A:G,7,0),"")</f>
        <v/>
      </c>
      <c r="K467" s="97"/>
      <c r="L467" s="91" t="str">
        <f>IFERROR(VLOOKUP(D467,DB!A:I,9,0),"")</f>
        <v/>
      </c>
    </row>
    <row r="468" spans="1:12" ht="15" customHeight="1">
      <c r="A468" s="113"/>
      <c r="B468" s="113" t="str">
        <f>IFERROR(VLOOKUP(D468,DB!A:K,11,0),"")</f>
        <v/>
      </c>
      <c r="C468" s="93"/>
      <c r="D468" s="91"/>
      <c r="E468" s="94"/>
      <c r="F468" s="95"/>
      <c r="G468" s="96">
        <f t="shared" ca="1" si="7"/>
        <v>45981.359308796294</v>
      </c>
      <c r="H468" s="95"/>
      <c r="I468" s="113" t="str">
        <f>IFERROR(VLOOKUP(D468,DB!A:F,6,0),"")</f>
        <v/>
      </c>
      <c r="J468" s="113" t="str">
        <f>IFERROR(VLOOKUP(D468,DB!A:G,7,0),"")</f>
        <v/>
      </c>
      <c r="K468" s="97"/>
      <c r="L468" s="91" t="str">
        <f>IFERROR(VLOOKUP(D468,DB!A:I,9,0),"")</f>
        <v/>
      </c>
    </row>
    <row r="469" spans="1:12" ht="15" customHeight="1">
      <c r="A469" s="113"/>
      <c r="B469" s="113" t="str">
        <f>IFERROR(VLOOKUP(D469,DB!A:K,11,0),"")</f>
        <v/>
      </c>
      <c r="C469" s="93"/>
      <c r="D469" s="91"/>
      <c r="E469" s="94"/>
      <c r="F469" s="95"/>
      <c r="G469" s="96">
        <f t="shared" ca="1" si="7"/>
        <v>45981.359308796294</v>
      </c>
      <c r="H469" s="95"/>
      <c r="I469" s="113" t="str">
        <f>IFERROR(VLOOKUP(D469,DB!A:F,6,0),"")</f>
        <v/>
      </c>
      <c r="J469" s="113" t="str">
        <f>IFERROR(VLOOKUP(D469,DB!A:G,7,0),"")</f>
        <v/>
      </c>
      <c r="K469" s="97"/>
      <c r="L469" s="91" t="str">
        <f>IFERROR(VLOOKUP(D469,DB!A:I,9,0),"")</f>
        <v/>
      </c>
    </row>
    <row r="470" spans="1:12" ht="15" customHeight="1">
      <c r="A470" s="113"/>
      <c r="B470" s="113" t="str">
        <f>IFERROR(VLOOKUP(D470,DB!A:K,11,0),"")</f>
        <v/>
      </c>
      <c r="C470" s="93"/>
      <c r="D470" s="91"/>
      <c r="E470" s="94"/>
      <c r="F470" s="95"/>
      <c r="G470" s="96">
        <f t="shared" ca="1" si="7"/>
        <v>45981.359308796294</v>
      </c>
      <c r="H470" s="95"/>
      <c r="I470" s="113" t="str">
        <f>IFERROR(VLOOKUP(D470,DB!A:F,6,0),"")</f>
        <v/>
      </c>
      <c r="J470" s="113" t="str">
        <f>IFERROR(VLOOKUP(D470,DB!A:G,7,0),"")</f>
        <v/>
      </c>
      <c r="K470" s="97"/>
      <c r="L470" s="91" t="str">
        <f>IFERROR(VLOOKUP(D470,DB!A:I,9,0),"")</f>
        <v/>
      </c>
    </row>
    <row r="471" spans="1:12" ht="15" customHeight="1">
      <c r="A471" s="113"/>
      <c r="B471" s="113" t="str">
        <f>IFERROR(VLOOKUP(D471,DB!A:K,11,0),"")</f>
        <v/>
      </c>
      <c r="C471" s="93"/>
      <c r="D471" s="91"/>
      <c r="E471" s="94"/>
      <c r="F471" s="95"/>
      <c r="G471" s="96">
        <f t="shared" ca="1" si="7"/>
        <v>45981.359308796294</v>
      </c>
      <c r="H471" s="95"/>
      <c r="I471" s="113" t="str">
        <f>IFERROR(VLOOKUP(D471,DB!A:F,6,0),"")</f>
        <v/>
      </c>
      <c r="J471" s="113" t="str">
        <f>IFERROR(VLOOKUP(D471,DB!A:G,7,0),"")</f>
        <v/>
      </c>
      <c r="K471" s="97"/>
      <c r="L471" s="91" t="str">
        <f>IFERROR(VLOOKUP(D471,DB!A:I,9,0),"")</f>
        <v/>
      </c>
    </row>
    <row r="472" spans="1:12" ht="15" customHeight="1">
      <c r="A472" s="113"/>
      <c r="B472" s="113" t="str">
        <f>IFERROR(VLOOKUP(D472,DB!A:K,11,0),"")</f>
        <v/>
      </c>
      <c r="C472" s="93"/>
      <c r="D472" s="91"/>
      <c r="E472" s="94"/>
      <c r="F472" s="95"/>
      <c r="G472" s="96">
        <f t="shared" ca="1" si="7"/>
        <v>45981.359308796294</v>
      </c>
      <c r="H472" s="95"/>
      <c r="I472" s="113" t="str">
        <f>IFERROR(VLOOKUP(D472,DB!A:F,6,0),"")</f>
        <v/>
      </c>
      <c r="J472" s="113" t="str">
        <f>IFERROR(VLOOKUP(D472,DB!A:G,7,0),"")</f>
        <v/>
      </c>
      <c r="K472" s="97"/>
      <c r="L472" s="91" t="str">
        <f>IFERROR(VLOOKUP(D472,DB!A:I,9,0),"")</f>
        <v/>
      </c>
    </row>
    <row r="473" spans="1:12" ht="15" customHeight="1">
      <c r="A473" s="113"/>
      <c r="B473" s="113" t="str">
        <f>IFERROR(VLOOKUP(D473,DB!A:K,11,0),"")</f>
        <v/>
      </c>
      <c r="C473" s="93"/>
      <c r="D473" s="91"/>
      <c r="E473" s="94"/>
      <c r="F473" s="95"/>
      <c r="G473" s="96">
        <f t="shared" ca="1" si="7"/>
        <v>45981.359308796294</v>
      </c>
      <c r="H473" s="95"/>
      <c r="I473" s="113" t="str">
        <f>IFERROR(VLOOKUP(D473,DB!A:F,6,0),"")</f>
        <v/>
      </c>
      <c r="J473" s="113" t="str">
        <f>IFERROR(VLOOKUP(D473,DB!A:G,7,0),"")</f>
        <v/>
      </c>
      <c r="K473" s="97"/>
      <c r="L473" s="91" t="str">
        <f>IFERROR(VLOOKUP(D473,DB!A:I,9,0),"")</f>
        <v/>
      </c>
    </row>
    <row r="474" spans="1:12" ht="15" customHeight="1">
      <c r="A474" s="113"/>
      <c r="B474" s="113" t="str">
        <f>IFERROR(VLOOKUP(D474,DB!A:K,11,0),"")</f>
        <v/>
      </c>
      <c r="C474" s="93"/>
      <c r="D474" s="91"/>
      <c r="E474" s="94"/>
      <c r="F474" s="95"/>
      <c r="G474" s="96">
        <f t="shared" ca="1" si="7"/>
        <v>45981.359308796294</v>
      </c>
      <c r="H474" s="95"/>
      <c r="I474" s="113" t="str">
        <f>IFERROR(VLOOKUP(D474,DB!A:F,6,0),"")</f>
        <v/>
      </c>
      <c r="J474" s="113" t="str">
        <f>IFERROR(VLOOKUP(D474,DB!A:G,7,0),"")</f>
        <v/>
      </c>
      <c r="K474" s="97"/>
      <c r="L474" s="91" t="str">
        <f>IFERROR(VLOOKUP(D474,DB!A:I,9,0),"")</f>
        <v/>
      </c>
    </row>
    <row r="475" spans="1:12" ht="15" customHeight="1">
      <c r="A475" s="113"/>
      <c r="B475" s="113" t="str">
        <f>IFERROR(VLOOKUP(D475,DB!A:K,11,0),"")</f>
        <v/>
      </c>
      <c r="C475" s="93"/>
      <c r="D475" s="91"/>
      <c r="E475" s="94"/>
      <c r="F475" s="95"/>
      <c r="G475" s="96">
        <f t="shared" ca="1" si="7"/>
        <v>45981.359308796294</v>
      </c>
      <c r="H475" s="95"/>
      <c r="I475" s="113" t="str">
        <f>IFERROR(VLOOKUP(D475,DB!A:F,6,0),"")</f>
        <v/>
      </c>
      <c r="J475" s="113" t="str">
        <f>IFERROR(VLOOKUP(D475,DB!A:G,7,0),"")</f>
        <v/>
      </c>
      <c r="K475" s="97"/>
      <c r="L475" s="91" t="str">
        <f>IFERROR(VLOOKUP(D475,DB!A:I,9,0),"")</f>
        <v/>
      </c>
    </row>
    <row r="476" spans="1:12" ht="15" customHeight="1">
      <c r="A476" s="113"/>
      <c r="B476" s="113" t="str">
        <f>IFERROR(VLOOKUP(D476,DB!A:K,11,0),"")</f>
        <v/>
      </c>
      <c r="C476" s="93"/>
      <c r="D476" s="91"/>
      <c r="E476" s="94"/>
      <c r="F476" s="95"/>
      <c r="G476" s="96">
        <f t="shared" ca="1" si="7"/>
        <v>45981.359308796294</v>
      </c>
      <c r="H476" s="95"/>
      <c r="I476" s="113" t="str">
        <f>IFERROR(VLOOKUP(D476,DB!A:F,6,0),"")</f>
        <v/>
      </c>
      <c r="J476" s="113" t="str">
        <f>IFERROR(VLOOKUP(D476,DB!A:G,7,0),"")</f>
        <v/>
      </c>
      <c r="K476" s="97"/>
      <c r="L476" s="91" t="str">
        <f>IFERROR(VLOOKUP(D476,DB!A:I,9,0),"")</f>
        <v/>
      </c>
    </row>
    <row r="477" spans="1:12" ht="15" customHeight="1">
      <c r="A477" s="113"/>
      <c r="B477" s="113" t="str">
        <f>IFERROR(VLOOKUP(D477,DB!A:K,11,0),"")</f>
        <v/>
      </c>
      <c r="C477" s="93"/>
      <c r="D477" s="91"/>
      <c r="E477" s="94"/>
      <c r="F477" s="95"/>
      <c r="G477" s="96">
        <f t="shared" ca="1" si="7"/>
        <v>45981.359308796294</v>
      </c>
      <c r="H477" s="95"/>
      <c r="I477" s="113" t="str">
        <f>IFERROR(VLOOKUP(D477,DB!A:F,6,0),"")</f>
        <v/>
      </c>
      <c r="J477" s="113" t="str">
        <f>IFERROR(VLOOKUP(D477,DB!A:G,7,0),"")</f>
        <v/>
      </c>
      <c r="K477" s="97"/>
      <c r="L477" s="91" t="str">
        <f>IFERROR(VLOOKUP(D477,DB!A:I,9,0),"")</f>
        <v/>
      </c>
    </row>
  </sheetData>
  <dataValidations count="2">
    <dataValidation allowBlank="1" showInputMessage="1" showErrorMessage="1" sqref="E1" xr:uid="{A4F81451-56CC-4543-9497-104C4E44EE4B}"/>
    <dataValidation type="list" allowBlank="1" showInputMessage="1" showErrorMessage="1" sqref="E2:E47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47"/>
  <sheetViews>
    <sheetView topLeftCell="F1" workbookViewId="0">
      <selection activeCell="D7" sqref="D7"/>
    </sheetView>
  </sheetViews>
  <sheetFormatPr defaultColWidth="11.19921875" defaultRowHeight="15"/>
  <cols>
    <col min="1" max="1" width="22.296875" style="39" customWidth="1"/>
    <col min="2" max="2" width="4.59765625" style="39" customWidth="1"/>
    <col min="3" max="3" width="5.5" style="39" customWidth="1"/>
    <col min="4" max="4" width="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5.79687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39122</v>
      </c>
      <c r="B2" s="37" t="str">
        <f>IFERROR(VLOOKUP(D2,DB!A:K,11,0),"")</f>
        <v>R5</v>
      </c>
      <c r="C2" s="37">
        <v>3</v>
      </c>
      <c r="D2" s="106" t="s">
        <v>36011</v>
      </c>
      <c r="E2" s="37" t="s">
        <v>39021</v>
      </c>
      <c r="F2" s="38">
        <v>45891.832060185188</v>
      </c>
      <c r="G2" s="108">
        <f ca="1">IFERROR(NOW()-F2,"")</f>
        <v>89.527248611106188</v>
      </c>
      <c r="H2" s="38">
        <v>45891.790393518517</v>
      </c>
      <c r="I2" s="37" t="str">
        <f>IFERROR(VLOOKUP(D2,DB!A:F,6,0),"")</f>
        <v>Generator-SG</v>
      </c>
      <c r="J2" s="37" t="str">
        <f>IFERROR(VLOOKUP(D2,DB!A:G,7,0),"")</f>
        <v>Vandalized</v>
      </c>
      <c r="K2" s="37" t="s">
        <v>39123</v>
      </c>
      <c r="L2" s="37" t="str">
        <f>IFERROR(VLOOKUP(D2,DB!A:I,9,0),"")</f>
        <v>Latis</v>
      </c>
      <c r="M2" s="105"/>
    </row>
    <row r="3" spans="1:13" ht="30">
      <c r="A3" s="37" t="s">
        <v>39124</v>
      </c>
      <c r="B3" s="37" t="str">
        <f>IFERROR(VLOOKUP(D3,DB!A:K,11,0),"")</f>
        <v>R5</v>
      </c>
      <c r="C3" s="37">
        <v>1</v>
      </c>
      <c r="D3" s="37" t="s">
        <v>33268</v>
      </c>
      <c r="E3" s="37" t="s">
        <v>39104</v>
      </c>
      <c r="F3" s="38">
        <v>45926.188877314817</v>
      </c>
      <c r="G3" s="108">
        <f t="shared" ref="G3" ca="1" si="0">IFERROR(NOW()-F3,"")</f>
        <v>55.170431481477863</v>
      </c>
      <c r="H3" s="38">
        <v>45926.158159722225</v>
      </c>
      <c r="I3" s="37" t="str">
        <f>IFERROR(VLOOKUP(D3,DB!A:F,6,0),"")</f>
        <v>SCECO</v>
      </c>
      <c r="J3" s="37" t="str">
        <f>IFERROR(VLOOKUP(D3,DB!A:G,7,0),"")</f>
        <v>Good</v>
      </c>
      <c r="K3" s="37" t="s">
        <v>39125</v>
      </c>
      <c r="L3" s="37" t="str">
        <f>IFERROR(VLOOKUP(D3,DB!A:I,9,0),"")</f>
        <v>Latis</v>
      </c>
      <c r="M3" s="105"/>
    </row>
    <row r="4" spans="1:13" ht="48" customHeight="1">
      <c r="A4" s="109" t="s">
        <v>39126</v>
      </c>
      <c r="B4" s="109" t="str">
        <f>IFERROR(VLOOKUP(D4,DB!A:K,11,0),"")</f>
        <v>R5</v>
      </c>
      <c r="C4" s="109">
        <v>1</v>
      </c>
      <c r="D4" s="109" t="s">
        <v>34758</v>
      </c>
      <c r="E4" s="109" t="s">
        <v>39104</v>
      </c>
      <c r="F4" s="110">
        <v>45948.661111111112</v>
      </c>
      <c r="G4" s="111">
        <f t="shared" ref="G4" ca="1" si="1">IFERROR(NOW()-F4,"")</f>
        <v>32.698197685182095</v>
      </c>
      <c r="H4" s="110">
        <v>45948.661111111112</v>
      </c>
      <c r="I4" s="109" t="str">
        <f>IFERROR(VLOOKUP(D4,DB!A:F,6,0),"")</f>
        <v>SCECO</v>
      </c>
      <c r="J4" s="109" t="str">
        <f>IFERROR(VLOOKUP(D4,DB!A:G,7,0),"")</f>
        <v>Dead</v>
      </c>
      <c r="K4" s="109" t="s">
        <v>39127</v>
      </c>
      <c r="L4" s="109" t="str">
        <f>IFERROR(VLOOKUP(D4,DB!A:I,9,0),"")</f>
        <v>Latis</v>
      </c>
    </row>
    <row r="5" spans="1:13" s="105" customFormat="1">
      <c r="A5" s="109" t="s">
        <v>39128</v>
      </c>
      <c r="B5" s="109" t="str">
        <f>IFERROR(VLOOKUP(D5,DB!A:K,11,0),"")</f>
        <v>R5</v>
      </c>
      <c r="C5" s="109">
        <v>1</v>
      </c>
      <c r="D5" s="109" t="s">
        <v>33371</v>
      </c>
      <c r="E5" s="109" t="s">
        <v>39021</v>
      </c>
      <c r="F5" s="128">
        <v>45977.514803240738</v>
      </c>
      <c r="G5" s="111">
        <f ca="1">IFERROR(NOW()-F5,"")</f>
        <v>3.8445055555566796</v>
      </c>
      <c r="H5" s="128">
        <v>45977.468807870369</v>
      </c>
      <c r="I5" s="109" t="str">
        <f>IFERROR(VLOOKUP(D5,DB!A:F,6,0),"")</f>
        <v>SCECO</v>
      </c>
      <c r="J5" s="109" t="str">
        <f>IFERROR(VLOOKUP(D5,DB!A:G,7,0),"")</f>
        <v>Weak</v>
      </c>
      <c r="K5" s="109" t="s">
        <v>39129</v>
      </c>
      <c r="L5" s="109" t="str">
        <f>IFERROR(VLOOKUP(D5,DB!A:I,9,0),"")</f>
        <v>Latis</v>
      </c>
    </row>
    <row r="6" spans="1:13">
      <c r="A6" s="109" t="s">
        <v>39130</v>
      </c>
      <c r="B6" s="109" t="str">
        <f>IFERROR(VLOOKUP(D6,DB!A:K,11,0),"")</f>
        <v>R5</v>
      </c>
      <c r="C6" s="109">
        <v>2</v>
      </c>
      <c r="D6" s="109" t="s">
        <v>34518</v>
      </c>
      <c r="E6" s="109" t="s">
        <v>39021</v>
      </c>
      <c r="F6" s="128">
        <v>45981.284189814818</v>
      </c>
      <c r="G6" s="111">
        <f ca="1">IFERROR(NOW()-F6,"")</f>
        <v>7.5118981476407498E-2</v>
      </c>
      <c r="H6" s="128">
        <v>45981.277175925927</v>
      </c>
      <c r="I6" s="109" t="str">
        <f>IFERROR(VLOOKUP(D6,DB!A:F,6,0),"")</f>
        <v>Generator-SG</v>
      </c>
      <c r="J6" s="109" t="str">
        <f>IFERROR(VLOOKUP(D6,DB!A:G,7,0),"")</f>
        <v>Dead</v>
      </c>
      <c r="K6" s="109" t="s">
        <v>39131</v>
      </c>
      <c r="L6" s="109" t="str">
        <f>IFERROR(VLOOKUP(D6,DB!A:I,9,0),"")</f>
        <v>Latis</v>
      </c>
    </row>
    <row r="7" spans="1:13">
      <c r="A7" s="109" t="s">
        <v>39132</v>
      </c>
      <c r="B7" s="109" t="str">
        <f>IFERROR(VLOOKUP(D7,DB!A:K,11,0),"")</f>
        <v>R5</v>
      </c>
      <c r="C7" s="109">
        <v>1</v>
      </c>
      <c r="D7" s="109" t="s">
        <v>32197</v>
      </c>
      <c r="E7" s="109" t="s">
        <v>39104</v>
      </c>
      <c r="F7" s="128">
        <v>45981.328344907408</v>
      </c>
      <c r="G7" s="111">
        <f ca="1">IFERROR(NOW()-F7,"")</f>
        <v>3.0963888886617497E-2</v>
      </c>
      <c r="H7" s="128">
        <v>45981.322337962964</v>
      </c>
      <c r="I7" s="109" t="str">
        <f>IFERROR(VLOOKUP(D7,DB!A:F,6,0),"")</f>
        <v>SCECO</v>
      </c>
      <c r="J7" s="109" t="str">
        <f>IFERROR(VLOOKUP(D7,DB!A:G,7,0),"")</f>
        <v>Dead</v>
      </c>
      <c r="K7" s="109" t="s">
        <v>39133</v>
      </c>
      <c r="L7" s="109" t="str">
        <f>IFERROR(VLOOKUP(D7,DB!A:I,9,0),"")</f>
        <v>Latis</v>
      </c>
    </row>
    <row r="8" spans="1:13">
      <c r="A8" s="109"/>
      <c r="B8" s="109" t="str">
        <f>IFERROR(VLOOKUP(D8,DB!A:K,11,0),"")</f>
        <v/>
      </c>
      <c r="C8" s="109"/>
      <c r="D8"/>
      <c r="E8" s="109"/>
      <c r="F8" s="109"/>
      <c r="G8" s="111">
        <f ca="1">IFERROR(NOW()-F8,"")</f>
        <v>45981.359308796294</v>
      </c>
      <c r="H8" s="128"/>
      <c r="I8" s="109" t="str">
        <f>IFERROR(VLOOKUP(D8,DB!A:F,6,0),"")</f>
        <v/>
      </c>
      <c r="J8" s="109" t="str">
        <f>IFERROR(VLOOKUP(D8,DB!A:G,7,0),"")</f>
        <v/>
      </c>
      <c r="K8" s="109"/>
      <c r="L8" s="109" t="str">
        <f>IFERROR(VLOOKUP(D8,DB!A:I,9,0),"")</f>
        <v/>
      </c>
    </row>
    <row r="9" spans="1:13">
      <c r="A9" s="109"/>
      <c r="B9" s="109" t="str">
        <f>IFERROR(VLOOKUP(D9,DB!A:K,11,0),"")</f>
        <v/>
      </c>
      <c r="C9" s="109"/>
      <c r="D9"/>
      <c r="E9" s="109"/>
      <c r="F9" s="109"/>
      <c r="G9" s="111">
        <f ca="1">IFERROR(NOW()-F9,"")</f>
        <v>45981.359308796294</v>
      </c>
      <c r="H9" s="128"/>
      <c r="I9" s="109" t="str">
        <f>IFERROR(VLOOKUP(D9,DB!A:F,6,0),"")</f>
        <v/>
      </c>
      <c r="J9" s="109" t="str">
        <f>IFERROR(VLOOKUP(D9,DB!A:G,7,0),"")</f>
        <v/>
      </c>
      <c r="K9" s="109"/>
      <c r="L9" s="109" t="str">
        <f>IFERROR(VLOOKUP(D9,DB!A:I,9,0),"")</f>
        <v/>
      </c>
    </row>
    <row r="10" spans="1:13">
      <c r="A10" s="109"/>
      <c r="B10" s="109" t="str">
        <f>IFERROR(VLOOKUP(D10,DB!A:K,11,0),"")</f>
        <v/>
      </c>
      <c r="C10" s="109"/>
      <c r="D10"/>
      <c r="E10" s="109"/>
      <c r="F10" s="109"/>
      <c r="G10" s="111">
        <f ca="1">IFERROR(NOW()-F10,"")</f>
        <v>45981.359308796294</v>
      </c>
      <c r="H10" s="128"/>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45981.359308796294</v>
      </c>
      <c r="H11" s="128"/>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45981.359308796294</v>
      </c>
      <c r="H12" s="128"/>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45981.359308796294</v>
      </c>
      <c r="H13" s="128"/>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45981.359308796294</v>
      </c>
      <c r="H14" s="128"/>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45981.359308796294</v>
      </c>
      <c r="H15" s="128"/>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45981.359308796294</v>
      </c>
      <c r="H16" s="128"/>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45981.359308796294</v>
      </c>
      <c r="H17" s="128"/>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45981.359308796294</v>
      </c>
      <c r="H18" s="128"/>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45981.359308796294</v>
      </c>
      <c r="H19" s="128"/>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45981.359308796294</v>
      </c>
      <c r="H20" s="128"/>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45981.359308796294</v>
      </c>
      <c r="H21" s="128"/>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45981.359308796294</v>
      </c>
      <c r="H22" s="128"/>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45981.359308796294</v>
      </c>
      <c r="H23" s="128"/>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45981.359308796294</v>
      </c>
      <c r="H24" s="128"/>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45981.359308796294</v>
      </c>
      <c r="H25" s="128"/>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45981.359308796294</v>
      </c>
      <c r="H26" s="128"/>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45981.359308796294</v>
      </c>
      <c r="H27" s="128"/>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45981.359308796294</v>
      </c>
      <c r="H28" s="128"/>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45981.359308796294</v>
      </c>
      <c r="H29" s="128"/>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45981.359308796294</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45981.359308796294</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45981.359308796294</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45981.359308796294</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45981.359308796294</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45981.359308796294</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45981.359308796294</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45981.359308796294</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45981.359308796294</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45981.359308796294</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45981.359308796294</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45981.359308796294</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45981.359308796294</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45981.359308796294</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45981.359308796294</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45981.359308796294</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45981.359308796294</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45981.359308796294</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45981.359308796294</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45981.359308796294</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45981.359308796294</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45981.359308796294</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45981.359308796294</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45981.359308796294</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45981.359308796294</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45981.359308796294</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45981.359308796294</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45981.359308796294</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45981.359308796294</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45981.359308796294</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45981.359308796294</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45981.359308796294</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45981.359308796294</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45981.359308796294</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45981.359308796294</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45981.359308796294</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45981.359308796294</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45981.359308796294</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45981.359308796294</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45981.359308796294</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45981.359308796294</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45981.359308796294</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45981.359308796294</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45981.359308796294</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45981.359308796294</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45981.359308796294</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45981.359308796294</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45981.359308796294</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45981.359308796294</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45981.359308796294</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45981.359308796294</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45981.359308796294</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45981.359308796294</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45981.359308796294</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ca="1">IFERROR(NOW()-F84,"")</f>
        <v>45981.359308796294</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ca="1">IFERROR(NOW()-F85,"")</f>
        <v>45981.359308796294</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ca="1">IFERROR(NOW()-F86,"")</f>
        <v>45981.359308796294</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11">
        <f ca="1">IFERROR(NOW()-F87,"")</f>
        <v>45981.359308796294</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11">
        <f ca="1">IFERROR(NOW()-F88,"")</f>
        <v>45981.359308796294</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11">
        <f ca="1">IFERROR(NOW()-F89,"")</f>
        <v>45981.359308796294</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11">
        <f ca="1">IFERROR(NOW()-F90,"")</f>
        <v>45981.359308796294</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11">
        <f ca="1">IFERROR(NOW()-F91,"")</f>
        <v>45981.359308796294</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11">
        <f ca="1">IFERROR(NOW()-F92,"")</f>
        <v>45981.359308796294</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11">
        <f ca="1">IFERROR(NOW()-F93,"")</f>
        <v>45981.359308796294</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11">
        <f ca="1">IFERROR(NOW()-F94,"")</f>
        <v>45981.359308796294</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11">
        <f ca="1">IFERROR(NOW()-F95,"")</f>
        <v>45981.359308796294</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11">
        <f ca="1">IFERROR(NOW()-F96,"")</f>
        <v>45981.359308796294</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11">
        <f ca="1">IFERROR(NOW()-F97,"")</f>
        <v>45981.359308796294</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11">
        <f ca="1">IFERROR(NOW()-F98,"")</f>
        <v>45981.359308796294</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11">
        <f ca="1">IFERROR(NOW()-F99,"")</f>
        <v>45981.359308796294</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11">
        <f ca="1">IFERROR(NOW()-F100,"")</f>
        <v>45981.359308796294</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11">
        <f ca="1">IFERROR(NOW()-F101,"")</f>
        <v>45981.359308796294</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11">
        <f ca="1">IFERROR(NOW()-F102,"")</f>
        <v>45981.359308796294</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11">
        <f ca="1">IFERROR(NOW()-F103,"")</f>
        <v>45981.359308796294</v>
      </c>
      <c r="H103" s="109"/>
      <c r="I103" s="109" t="str">
        <f>IFERROR(VLOOKUP(D103,DB!A:F,6,0),"")</f>
        <v/>
      </c>
      <c r="J103" s="109" t="str">
        <f>IFERROR(VLOOKUP(D103,DB!A:G,7,0),"")</f>
        <v/>
      </c>
      <c r="K103" s="109"/>
      <c r="L103" s="109" t="str">
        <f>IFERROR(VLOOKUP(D103,DB!A:I,9,0),"")</f>
        <v/>
      </c>
    </row>
    <row r="104" spans="1:12">
      <c r="A104" s="109"/>
      <c r="B104" s="109" t="str">
        <f>IFERROR(VLOOKUP(D104,DB!A:K,11,0),"")</f>
        <v/>
      </c>
      <c r="C104" s="109"/>
      <c r="D104" s="109"/>
      <c r="E104" s="109"/>
      <c r="F104" s="109"/>
      <c r="G104" s="111">
        <f ca="1">IFERROR(NOW()-F104,"")</f>
        <v>45981.359308796294</v>
      </c>
      <c r="H104" s="109"/>
      <c r="I104" s="109" t="str">
        <f>IFERROR(VLOOKUP(D104,DB!A:F,6,0),"")</f>
        <v/>
      </c>
      <c r="J104" s="109" t="str">
        <f>IFERROR(VLOOKUP(D104,DB!A:G,7,0),"")</f>
        <v/>
      </c>
      <c r="K104" s="109"/>
      <c r="L104" s="109" t="str">
        <f>IFERROR(VLOOKUP(D104,DB!A:I,9,0),"")</f>
        <v/>
      </c>
    </row>
    <row r="105" spans="1:12">
      <c r="A105" s="109"/>
      <c r="B105" s="109" t="str">
        <f>IFERROR(VLOOKUP(D105,DB!A:K,11,0),"")</f>
        <v/>
      </c>
      <c r="C105" s="109"/>
      <c r="D105" s="109"/>
      <c r="E105" s="109"/>
      <c r="F105" s="109"/>
      <c r="G105" s="111">
        <f ca="1">IFERROR(NOW()-F105,"")</f>
        <v>45981.359308796294</v>
      </c>
      <c r="H105" s="109"/>
      <c r="I105" s="109" t="str">
        <f>IFERROR(VLOOKUP(D105,DB!A:F,6,0),"")</f>
        <v/>
      </c>
      <c r="J105" s="109" t="str">
        <f>IFERROR(VLOOKUP(D105,DB!A:G,7,0),"")</f>
        <v/>
      </c>
      <c r="K105" s="109"/>
      <c r="L105" s="109" t="str">
        <f>IFERROR(VLOOKUP(D105,DB!A:I,9,0),"")</f>
        <v/>
      </c>
    </row>
    <row r="106" spans="1:12">
      <c r="A106" s="109"/>
      <c r="B106" s="109" t="str">
        <f>IFERROR(VLOOKUP(D106,DB!A:K,11,0),"")</f>
        <v/>
      </c>
      <c r="C106" s="109"/>
      <c r="D106" s="109"/>
      <c r="E106" s="109"/>
      <c r="F106" s="109"/>
      <c r="G106" s="111">
        <f ca="1">IFERROR(NOW()-F106,"")</f>
        <v>45981.359308796294</v>
      </c>
      <c r="H106" s="109"/>
      <c r="I106" s="109" t="str">
        <f>IFERROR(VLOOKUP(D106,DB!A:F,6,0),"")</f>
        <v/>
      </c>
      <c r="J106" s="109" t="str">
        <f>IFERROR(VLOOKUP(D106,DB!A:G,7,0),"")</f>
        <v/>
      </c>
      <c r="K106" s="109"/>
      <c r="L106" s="109" t="str">
        <f>IFERROR(VLOOKUP(D106,DB!A:I,9,0),"")</f>
        <v/>
      </c>
    </row>
    <row r="107" spans="1:12">
      <c r="A107" s="109"/>
      <c r="B107" s="109" t="str">
        <f>IFERROR(VLOOKUP(D107,DB!A:K,11,0),"")</f>
        <v/>
      </c>
      <c r="C107" s="109"/>
      <c r="D107" s="109"/>
      <c r="E107" s="109"/>
      <c r="F107" s="109"/>
      <c r="G107" s="111">
        <f ca="1">IFERROR(NOW()-F107,"")</f>
        <v>45981.359308796294</v>
      </c>
      <c r="H107" s="109"/>
      <c r="I107" s="109" t="str">
        <f>IFERROR(VLOOKUP(D107,DB!A:F,6,0),"")</f>
        <v/>
      </c>
      <c r="J107" s="109" t="str">
        <f>IFERROR(VLOOKUP(D107,DB!A:G,7,0),"")</f>
        <v/>
      </c>
      <c r="K107" s="109"/>
      <c r="L107" s="109" t="str">
        <f>IFERROR(VLOOKUP(D107,DB!A:I,9,0),"")</f>
        <v/>
      </c>
    </row>
    <row r="108" spans="1:12">
      <c r="A108" s="131"/>
      <c r="B108" s="131" t="str">
        <f>IFERROR(VLOOKUP(D108,DB!A:K,11,0),"")</f>
        <v/>
      </c>
      <c r="C108" s="131"/>
      <c r="D108" s="131"/>
      <c r="E108" s="131"/>
      <c r="F108" s="132"/>
      <c r="G108" s="111">
        <f ca="1">IFERROR(NOW()-F108,"")</f>
        <v>45981.359308796294</v>
      </c>
      <c r="H108" s="132"/>
      <c r="I108" s="131" t="str">
        <f>IFERROR(VLOOKUP(D108,DB!A:F,6,0),"")</f>
        <v/>
      </c>
      <c r="J108" s="131" t="str">
        <f>IFERROR(VLOOKUP(D108,DB!A:G,7,0),"")</f>
        <v/>
      </c>
      <c r="K108" s="131"/>
      <c r="L108" s="131" t="str">
        <f>IFERROR(VLOOKUP(D108,DB!A:I,9,0),"")</f>
        <v/>
      </c>
    </row>
    <row r="109" spans="1:12">
      <c r="A109" s="131"/>
      <c r="B109" s="131" t="str">
        <f>IFERROR(VLOOKUP(D109,DB!A:K,11,0),"")</f>
        <v/>
      </c>
      <c r="C109" s="131"/>
      <c r="D109" s="131"/>
      <c r="E109" s="131"/>
      <c r="F109" s="132"/>
      <c r="G109" s="111">
        <f ca="1">IFERROR(NOW()-F109,"")</f>
        <v>45981.359308796294</v>
      </c>
      <c r="H109" s="132"/>
      <c r="I109" s="131" t="str">
        <f>IFERROR(VLOOKUP(D109,DB!A:F,6,0),"")</f>
        <v/>
      </c>
      <c r="J109" s="131" t="str">
        <f>IFERROR(VLOOKUP(D109,DB!A:G,7,0),"")</f>
        <v/>
      </c>
      <c r="K109" s="131"/>
      <c r="L109" s="131" t="str">
        <f>IFERROR(VLOOKUP(D109,DB!A:I,9,0),"")</f>
        <v/>
      </c>
    </row>
    <row r="110" spans="1:12">
      <c r="A110" s="131"/>
      <c r="B110" s="131" t="str">
        <f>IFERROR(VLOOKUP(D110,DB!A:K,11,0),"")</f>
        <v/>
      </c>
      <c r="C110" s="131"/>
      <c r="D110" s="131"/>
      <c r="E110" s="131"/>
      <c r="F110" s="132"/>
      <c r="G110" s="111">
        <f ca="1">IFERROR(NOW()-F110,"")</f>
        <v>45981.359308796294</v>
      </c>
      <c r="H110" s="132"/>
      <c r="I110" s="131" t="str">
        <f>IFERROR(VLOOKUP(D110,DB!A:F,6,0),"")</f>
        <v/>
      </c>
      <c r="J110" s="131" t="str">
        <f>IFERROR(VLOOKUP(D110,DB!A:G,7,0),"")</f>
        <v/>
      </c>
      <c r="K110" s="131"/>
      <c r="L110" s="131" t="str">
        <f>IFERROR(VLOOKUP(D110,DB!A:I,9,0),"")</f>
        <v/>
      </c>
    </row>
    <row r="111" spans="1:12">
      <c r="A111" s="131"/>
      <c r="B111" s="131" t="str">
        <f>IFERROR(VLOOKUP(D111,DB!A:K,11,0),"")</f>
        <v/>
      </c>
      <c r="C111" s="131"/>
      <c r="D111" s="131"/>
      <c r="E111" s="131"/>
      <c r="F111" s="132"/>
      <c r="G111" s="111">
        <f ca="1">IFERROR(NOW()-F111,"")</f>
        <v>45981.359308796294</v>
      </c>
      <c r="H111" s="132"/>
      <c r="I111" s="131" t="str">
        <f>IFERROR(VLOOKUP(D111,DB!A:F,6,0),"")</f>
        <v/>
      </c>
      <c r="J111" s="131" t="str">
        <f>IFERROR(VLOOKUP(D111,DB!A:G,7,0),"")</f>
        <v/>
      </c>
      <c r="K111" s="131"/>
      <c r="L111" s="131" t="str">
        <f>IFERROR(VLOOKUP(D111,DB!A:I,9,0),"")</f>
        <v/>
      </c>
    </row>
    <row r="112" spans="1:12">
      <c r="A112" s="131"/>
      <c r="B112" s="131" t="str">
        <f>IFERROR(VLOOKUP(D112,DB!A:K,11,0),"")</f>
        <v/>
      </c>
      <c r="C112" s="131"/>
      <c r="D112" s="131"/>
      <c r="E112" s="131"/>
      <c r="F112" s="132"/>
      <c r="G112" s="111">
        <f ca="1">IFERROR(NOW()-F112,"")</f>
        <v>45981.359308796294</v>
      </c>
      <c r="H112" s="132"/>
      <c r="I112" s="131" t="str">
        <f>IFERROR(VLOOKUP(D112,DB!A:F,6,0),"")</f>
        <v/>
      </c>
      <c r="J112" s="131" t="str">
        <f>IFERROR(VLOOKUP(D112,DB!A:G,7,0),"")</f>
        <v/>
      </c>
      <c r="K112" s="131"/>
      <c r="L112" s="131" t="str">
        <f>IFERROR(VLOOKUP(D112,DB!A:I,9,0),"")</f>
        <v/>
      </c>
    </row>
    <row r="113" spans="1:12">
      <c r="A113" s="131"/>
      <c r="B113" s="131" t="str">
        <f>IFERROR(VLOOKUP(D113,DB!A:K,11,0),"")</f>
        <v/>
      </c>
      <c r="C113" s="131"/>
      <c r="D113" s="131"/>
      <c r="E113" s="131"/>
      <c r="F113" s="132"/>
      <c r="G113" s="111">
        <f ca="1">IFERROR(NOW()-F113,"")</f>
        <v>45981.359308796294</v>
      </c>
      <c r="H113" s="132"/>
      <c r="I113" s="131" t="str">
        <f>IFERROR(VLOOKUP(D113,DB!A:F,6,0),"")</f>
        <v/>
      </c>
      <c r="J113" s="131" t="str">
        <f>IFERROR(VLOOKUP(D113,DB!A:G,7,0),"")</f>
        <v/>
      </c>
      <c r="K113" s="131"/>
      <c r="L113" s="131" t="str">
        <f>IFERROR(VLOOKUP(D113,DB!A:I,9,0),"")</f>
        <v/>
      </c>
    </row>
    <row r="114" spans="1:12">
      <c r="A114" s="131"/>
      <c r="B114" s="131" t="str">
        <f>IFERROR(VLOOKUP(D114,DB!A:K,11,0),"")</f>
        <v/>
      </c>
      <c r="C114" s="131"/>
      <c r="D114" s="131"/>
      <c r="E114" s="131"/>
      <c r="F114" s="132"/>
      <c r="G114" s="111">
        <f ca="1">IFERROR(NOW()-F114,"")</f>
        <v>45981.359308796294</v>
      </c>
      <c r="H114" s="132"/>
      <c r="I114" s="131" t="str">
        <f>IFERROR(VLOOKUP(D114,DB!A:F,6,0),"")</f>
        <v/>
      </c>
      <c r="J114" s="131" t="str">
        <f>IFERROR(VLOOKUP(D114,DB!A:G,7,0),"")</f>
        <v/>
      </c>
      <c r="K114" s="131"/>
      <c r="L114" s="131" t="str">
        <f>IFERROR(VLOOKUP(D114,DB!A:I,9,0),"")</f>
        <v/>
      </c>
    </row>
    <row r="115" spans="1:12">
      <c r="A115" s="131"/>
      <c r="B115" s="131" t="str">
        <f>IFERROR(VLOOKUP(D115,DB!A:K,11,0),"")</f>
        <v/>
      </c>
      <c r="C115" s="131"/>
      <c r="D115" s="131"/>
      <c r="E115" s="131"/>
      <c r="F115" s="132"/>
      <c r="G115" s="111">
        <f ca="1">IFERROR(NOW()-F115,"")</f>
        <v>45981.359308796294</v>
      </c>
      <c r="H115" s="132"/>
      <c r="I115" s="131" t="str">
        <f>IFERROR(VLOOKUP(D115,DB!A:F,6,0),"")</f>
        <v/>
      </c>
      <c r="J115" s="131" t="str">
        <f>IFERROR(VLOOKUP(D115,DB!A:G,7,0),"")</f>
        <v/>
      </c>
      <c r="K115" s="131"/>
      <c r="L115" s="131" t="str">
        <f>IFERROR(VLOOKUP(D115,DB!A:I,9,0),"")</f>
        <v/>
      </c>
    </row>
    <row r="116" spans="1:12">
      <c r="A116" s="131"/>
      <c r="B116" s="131" t="str">
        <f>IFERROR(VLOOKUP(D116,DB!A:K,11,0),"")</f>
        <v/>
      </c>
      <c r="C116" s="131"/>
      <c r="D116" s="131"/>
      <c r="E116" s="131"/>
      <c r="F116" s="132"/>
      <c r="G116" s="111">
        <f ca="1">IFERROR(NOW()-F116,"")</f>
        <v>45981.359308796294</v>
      </c>
      <c r="H116" s="132"/>
      <c r="I116" s="131" t="str">
        <f>IFERROR(VLOOKUP(D116,DB!A:F,6,0),"")</f>
        <v/>
      </c>
      <c r="J116" s="131" t="str">
        <f>IFERROR(VLOOKUP(D116,DB!A:G,7,0),"")</f>
        <v/>
      </c>
      <c r="K116" s="131"/>
      <c r="L116" s="131" t="str">
        <f>IFERROR(VLOOKUP(D116,DB!A:I,9,0),"")</f>
        <v/>
      </c>
    </row>
    <row r="117" spans="1:12">
      <c r="A117" s="131"/>
      <c r="B117" s="131" t="str">
        <f>IFERROR(VLOOKUP(D117,DB!A:K,11,0),"")</f>
        <v/>
      </c>
      <c r="C117" s="131"/>
      <c r="D117" s="131"/>
      <c r="E117" s="131"/>
      <c r="F117" s="132"/>
      <c r="G117" s="111">
        <f ca="1">IFERROR(NOW()-F117,"")</f>
        <v>45981.359308796294</v>
      </c>
      <c r="H117" s="132"/>
      <c r="I117" s="131" t="str">
        <f>IFERROR(VLOOKUP(D117,DB!A:F,6,0),"")</f>
        <v/>
      </c>
      <c r="J117" s="131" t="str">
        <f>IFERROR(VLOOKUP(D117,DB!A:G,7,0),"")</f>
        <v/>
      </c>
      <c r="K117" s="131"/>
      <c r="L117" s="131" t="str">
        <f>IFERROR(VLOOKUP(D117,DB!A:I,9,0),"")</f>
        <v/>
      </c>
    </row>
    <row r="118" spans="1:12">
      <c r="A118" s="131"/>
      <c r="B118" s="131" t="str">
        <f>IFERROR(VLOOKUP(D118,DB!A:K,11,0),"")</f>
        <v/>
      </c>
      <c r="C118" s="131"/>
      <c r="D118" s="131"/>
      <c r="E118" s="131"/>
      <c r="F118" s="132"/>
      <c r="G118" s="111">
        <f ca="1">IFERROR(NOW()-F118,"")</f>
        <v>45981.359308796294</v>
      </c>
      <c r="H118" s="132"/>
      <c r="I118" s="131" t="str">
        <f>IFERROR(VLOOKUP(D118,DB!A:F,6,0),"")</f>
        <v/>
      </c>
      <c r="J118" s="131" t="str">
        <f>IFERROR(VLOOKUP(D118,DB!A:G,7,0),"")</f>
        <v/>
      </c>
      <c r="K118" s="131"/>
      <c r="L118" s="131" t="str">
        <f>IFERROR(VLOOKUP(D118,DB!A:I,9,0),"")</f>
        <v/>
      </c>
    </row>
    <row r="119" spans="1:12">
      <c r="A119" s="131"/>
      <c r="B119" s="131" t="str">
        <f>IFERROR(VLOOKUP(D119,DB!A:K,11,0),"")</f>
        <v/>
      </c>
      <c r="C119" s="131"/>
      <c r="D119" s="131"/>
      <c r="E119" s="131"/>
      <c r="F119" s="132"/>
      <c r="G119" s="111">
        <f ca="1">IFERROR(NOW()-F119,"")</f>
        <v>45981.359308796294</v>
      </c>
      <c r="H119" s="132"/>
      <c r="I119" s="131" t="str">
        <f>IFERROR(VLOOKUP(D119,DB!A:F,6,0),"")</f>
        <v/>
      </c>
      <c r="J119" s="131" t="str">
        <f>IFERROR(VLOOKUP(D119,DB!A:G,7,0),"")</f>
        <v/>
      </c>
      <c r="K119" s="131"/>
      <c r="L119" s="131" t="str">
        <f>IFERROR(VLOOKUP(D119,DB!A:I,9,0),"")</f>
        <v/>
      </c>
    </row>
    <row r="120" spans="1:12">
      <c r="A120" s="131"/>
      <c r="B120" s="131" t="str">
        <f>IFERROR(VLOOKUP(D120,DB!A:K,11,0),"")</f>
        <v/>
      </c>
      <c r="C120" s="131"/>
      <c r="D120" s="131"/>
      <c r="E120" s="131"/>
      <c r="F120" s="132"/>
      <c r="G120" s="111">
        <f ca="1">IFERROR(NOW()-F120,"")</f>
        <v>45981.359308796294</v>
      </c>
      <c r="H120" s="132"/>
      <c r="I120" s="131" t="str">
        <f>IFERROR(VLOOKUP(D120,DB!A:F,6,0),"")</f>
        <v/>
      </c>
      <c r="J120" s="131" t="str">
        <f>IFERROR(VLOOKUP(D120,DB!A:G,7,0),"")</f>
        <v/>
      </c>
      <c r="K120" s="131"/>
      <c r="L120" s="131" t="str">
        <f>IFERROR(VLOOKUP(D120,DB!A:I,9,0),"")</f>
        <v/>
      </c>
    </row>
    <row r="121" spans="1:12">
      <c r="A121" s="131"/>
      <c r="B121" s="131" t="str">
        <f>IFERROR(VLOOKUP(D121,DB!A:K,11,0),"")</f>
        <v/>
      </c>
      <c r="C121" s="131"/>
      <c r="D121" s="131"/>
      <c r="E121" s="131"/>
      <c r="F121" s="132"/>
      <c r="G121" s="111">
        <f ca="1">IFERROR(NOW()-F121,"")</f>
        <v>45981.359308796294</v>
      </c>
      <c r="H121" s="132"/>
      <c r="I121" s="131" t="str">
        <f>IFERROR(VLOOKUP(D121,DB!A:F,6,0),"")</f>
        <v/>
      </c>
      <c r="J121" s="131" t="str">
        <f>IFERROR(VLOOKUP(D121,DB!A:G,7,0),"")</f>
        <v/>
      </c>
      <c r="K121" s="131"/>
      <c r="L121" s="131" t="str">
        <f>IFERROR(VLOOKUP(D121,DB!A:I,9,0),"")</f>
        <v/>
      </c>
    </row>
    <row r="122" spans="1:12">
      <c r="A122" s="131"/>
      <c r="B122" s="131" t="str">
        <f>IFERROR(VLOOKUP(D122,DB!A:K,11,0),"")</f>
        <v/>
      </c>
      <c r="C122" s="131"/>
      <c r="D122" s="131"/>
      <c r="E122" s="131"/>
      <c r="F122" s="132"/>
      <c r="G122" s="111">
        <f ca="1">IFERROR(NOW()-F122,"")</f>
        <v>45981.359308796294</v>
      </c>
      <c r="H122" s="132"/>
      <c r="I122" s="131" t="str">
        <f>IFERROR(VLOOKUP(D122,DB!A:F,6,0),"")</f>
        <v/>
      </c>
      <c r="J122" s="131" t="str">
        <f>IFERROR(VLOOKUP(D122,DB!A:G,7,0),"")</f>
        <v/>
      </c>
      <c r="K122" s="131"/>
      <c r="L122" s="131" t="str">
        <f>IFERROR(VLOOKUP(D122,DB!A:I,9,0),"")</f>
        <v/>
      </c>
    </row>
    <row r="123" spans="1:12">
      <c r="A123" s="131"/>
      <c r="B123" s="131" t="str">
        <f>IFERROR(VLOOKUP(D123,DB!A:K,11,0),"")</f>
        <v/>
      </c>
      <c r="C123" s="131"/>
      <c r="D123" s="131"/>
      <c r="E123" s="131"/>
      <c r="F123" s="132"/>
      <c r="G123" s="111">
        <f ca="1">IFERROR(NOW()-F123,"")</f>
        <v>45981.359308796294</v>
      </c>
      <c r="H123" s="132"/>
      <c r="I123" s="131" t="str">
        <f>IFERROR(VLOOKUP(D123,DB!A:F,6,0),"")</f>
        <v/>
      </c>
      <c r="J123" s="131" t="str">
        <f>IFERROR(VLOOKUP(D123,DB!A:G,7,0),"")</f>
        <v/>
      </c>
      <c r="K123" s="131"/>
      <c r="L123" s="131" t="str">
        <f>IFERROR(VLOOKUP(D123,DB!A:I,9,0),"")</f>
        <v/>
      </c>
    </row>
    <row r="124" spans="1:12">
      <c r="A124" s="131"/>
      <c r="B124" s="131" t="str">
        <f>IFERROR(VLOOKUP(D124,DB!A:K,11,0),"")</f>
        <v/>
      </c>
      <c r="C124" s="131"/>
      <c r="D124" s="131"/>
      <c r="E124" s="131"/>
      <c r="F124" s="132"/>
      <c r="G124" s="111">
        <f ca="1">IFERROR(NOW()-F124,"")</f>
        <v>45981.359308796294</v>
      </c>
      <c r="H124" s="132"/>
      <c r="I124" s="131" t="str">
        <f>IFERROR(VLOOKUP(D124,DB!A:F,6,0),"")</f>
        <v/>
      </c>
      <c r="J124" s="131" t="str">
        <f>IFERROR(VLOOKUP(D124,DB!A:G,7,0),"")</f>
        <v/>
      </c>
      <c r="K124" s="131"/>
      <c r="L124" s="131" t="str">
        <f>IFERROR(VLOOKUP(D124,DB!A:I,9,0),"")</f>
        <v/>
      </c>
    </row>
    <row r="125" spans="1:12">
      <c r="A125" s="131"/>
      <c r="B125" s="131" t="str">
        <f>IFERROR(VLOOKUP(D125,DB!A:K,11,0),"")</f>
        <v/>
      </c>
      <c r="C125" s="131"/>
      <c r="D125" s="131"/>
      <c r="E125" s="131"/>
      <c r="F125" s="132"/>
      <c r="G125" s="111">
        <f ca="1">IFERROR(NOW()-F125,"")</f>
        <v>45981.359308796294</v>
      </c>
      <c r="H125" s="132"/>
      <c r="I125" s="131" t="str">
        <f>IFERROR(VLOOKUP(D125,DB!A:F,6,0),"")</f>
        <v/>
      </c>
      <c r="J125" s="131" t="str">
        <f>IFERROR(VLOOKUP(D125,DB!A:G,7,0),"")</f>
        <v/>
      </c>
      <c r="K125" s="131"/>
      <c r="L125" s="131" t="str">
        <f>IFERROR(VLOOKUP(D125,DB!A:I,9,0),"")</f>
        <v/>
      </c>
    </row>
    <row r="126" spans="1:12">
      <c r="A126" s="131"/>
      <c r="B126" s="131" t="str">
        <f>IFERROR(VLOOKUP(D126,DB!A:K,11,0),"")</f>
        <v/>
      </c>
      <c r="C126" s="131"/>
      <c r="D126" s="131"/>
      <c r="E126" s="131"/>
      <c r="F126" s="132"/>
      <c r="G126" s="111">
        <f ca="1">IFERROR(NOW()-F126,"")</f>
        <v>45981.359308796294</v>
      </c>
      <c r="H126" s="132"/>
      <c r="I126" s="131" t="str">
        <f>IFERROR(VLOOKUP(D126,DB!A:F,6,0),"")</f>
        <v/>
      </c>
      <c r="J126" s="131" t="str">
        <f>IFERROR(VLOOKUP(D126,DB!A:G,7,0),"")</f>
        <v/>
      </c>
      <c r="K126" s="131"/>
      <c r="L126" s="131" t="str">
        <f>IFERROR(VLOOKUP(D126,DB!A:I,9,0),"")</f>
        <v/>
      </c>
    </row>
    <row r="127" spans="1:12">
      <c r="A127" s="131"/>
      <c r="B127" s="131" t="str">
        <f>IFERROR(VLOOKUP(D127,DB!A:K,11,0),"")</f>
        <v/>
      </c>
      <c r="C127" s="131"/>
      <c r="D127" s="131"/>
      <c r="E127" s="131"/>
      <c r="F127" s="132"/>
      <c r="G127" s="111">
        <f ca="1">IFERROR(NOW()-F127,"")</f>
        <v>45981.359308796294</v>
      </c>
      <c r="H127" s="132"/>
      <c r="I127" s="131" t="str">
        <f>IFERROR(VLOOKUP(D127,DB!A:F,6,0),"")</f>
        <v/>
      </c>
      <c r="J127" s="131" t="str">
        <f>IFERROR(VLOOKUP(D127,DB!A:G,7,0),"")</f>
        <v/>
      </c>
      <c r="K127" s="131"/>
      <c r="L127" s="131" t="str">
        <f>IFERROR(VLOOKUP(D127,DB!A:I,9,0),"")</f>
        <v/>
      </c>
    </row>
    <row r="128" spans="1:12">
      <c r="A128" s="131"/>
      <c r="B128" s="131" t="str">
        <f>IFERROR(VLOOKUP(D128,DB!A:K,11,0),"")</f>
        <v/>
      </c>
      <c r="C128" s="131"/>
      <c r="D128" s="131"/>
      <c r="E128" s="131"/>
      <c r="F128" s="132"/>
      <c r="G128" s="111">
        <f ca="1">IFERROR(NOW()-F128,"")</f>
        <v>45981.359308796294</v>
      </c>
      <c r="H128" s="132"/>
      <c r="I128" s="131" t="str">
        <f>IFERROR(VLOOKUP(D128,DB!A:F,6,0),"")</f>
        <v/>
      </c>
      <c r="J128" s="131" t="str">
        <f>IFERROR(VLOOKUP(D128,DB!A:G,7,0),"")</f>
        <v/>
      </c>
      <c r="K128" s="131"/>
      <c r="L128" s="131" t="str">
        <f>IFERROR(VLOOKUP(D128,DB!A:I,9,0),"")</f>
        <v/>
      </c>
    </row>
    <row r="129" spans="1:12">
      <c r="A129" s="131"/>
      <c r="B129" s="131" t="str">
        <f>IFERROR(VLOOKUP(D129,DB!A:K,11,0),"")</f>
        <v/>
      </c>
      <c r="C129" s="131"/>
      <c r="D129" s="131"/>
      <c r="E129" s="131"/>
      <c r="F129" s="132"/>
      <c r="G129" s="111">
        <f ca="1">IFERROR(NOW()-F129,"")</f>
        <v>45981.359308796294</v>
      </c>
      <c r="H129" s="132"/>
      <c r="I129" s="131" t="str">
        <f>IFERROR(VLOOKUP(D129,DB!A:F,6,0),"")</f>
        <v/>
      </c>
      <c r="J129" s="131" t="str">
        <f>IFERROR(VLOOKUP(D129,DB!A:G,7,0),"")</f>
        <v/>
      </c>
      <c r="K129" s="131"/>
      <c r="L129" s="131" t="str">
        <f>IFERROR(VLOOKUP(D129,DB!A:I,9,0),"")</f>
        <v/>
      </c>
    </row>
    <row r="130" spans="1:12">
      <c r="A130" s="131"/>
      <c r="B130" s="131" t="str">
        <f>IFERROR(VLOOKUP(D130,DB!A:K,11,0),"")</f>
        <v/>
      </c>
      <c r="C130" s="131"/>
      <c r="D130" s="131"/>
      <c r="E130" s="131"/>
      <c r="F130" s="132"/>
      <c r="G130" s="111">
        <f ca="1">IFERROR(NOW()-F130,"")</f>
        <v>45981.359308796294</v>
      </c>
      <c r="H130" s="132"/>
      <c r="I130" s="131" t="str">
        <f>IFERROR(VLOOKUP(D130,DB!A:F,6,0),"")</f>
        <v/>
      </c>
      <c r="J130" s="131" t="str">
        <f>IFERROR(VLOOKUP(D130,DB!A:G,7,0),"")</f>
        <v/>
      </c>
      <c r="K130" s="131"/>
      <c r="L130" s="131" t="str">
        <f>IFERROR(VLOOKUP(D130,DB!A:I,9,0),"")</f>
        <v/>
      </c>
    </row>
    <row r="131" spans="1:12">
      <c r="A131" s="131"/>
      <c r="B131" s="131" t="str">
        <f>IFERROR(VLOOKUP(D131,DB!A:K,11,0),"")</f>
        <v/>
      </c>
      <c r="C131" s="131"/>
      <c r="D131" s="131"/>
      <c r="E131" s="131"/>
      <c r="F131" s="132"/>
      <c r="G131" s="111">
        <f ca="1">IFERROR(NOW()-F131,"")</f>
        <v>45981.359308796294</v>
      </c>
      <c r="H131" s="132"/>
      <c r="I131" s="131" t="str">
        <f>IFERROR(VLOOKUP(D131,DB!A:F,6,0),"")</f>
        <v/>
      </c>
      <c r="J131" s="131" t="str">
        <f>IFERROR(VLOOKUP(D131,DB!A:G,7,0),"")</f>
        <v/>
      </c>
      <c r="K131" s="131"/>
      <c r="L131" s="131" t="str">
        <f>IFERROR(VLOOKUP(D131,DB!A:I,9,0),"")</f>
        <v/>
      </c>
    </row>
    <row r="132" spans="1:12">
      <c r="A132" s="131"/>
      <c r="B132" s="131" t="str">
        <f>IFERROR(VLOOKUP(D132,DB!A:K,11,0),"")</f>
        <v/>
      </c>
      <c r="C132" s="131"/>
      <c r="D132" s="131"/>
      <c r="E132" s="131"/>
      <c r="F132" s="132"/>
      <c r="G132" s="111">
        <f ca="1">IFERROR(NOW()-F132,"")</f>
        <v>45981.359308796294</v>
      </c>
      <c r="H132" s="132"/>
      <c r="I132" s="131" t="str">
        <f>IFERROR(VLOOKUP(D132,DB!A:F,6,0),"")</f>
        <v/>
      </c>
      <c r="J132" s="131" t="str">
        <f>IFERROR(VLOOKUP(D132,DB!A:G,7,0),"")</f>
        <v/>
      </c>
      <c r="K132" s="131"/>
      <c r="L132" s="131" t="str">
        <f>IFERROR(VLOOKUP(D132,DB!A:I,9,0),"")</f>
        <v/>
      </c>
    </row>
    <row r="133" spans="1:12">
      <c r="A133" s="131"/>
      <c r="B133" s="131" t="str">
        <f>IFERROR(VLOOKUP(D133,DB!A:K,11,0),"")</f>
        <v/>
      </c>
      <c r="C133" s="131"/>
      <c r="D133" s="131"/>
      <c r="E133" s="131"/>
      <c r="F133" s="132"/>
      <c r="G133" s="111">
        <f ca="1">IFERROR(NOW()-F133,"")</f>
        <v>45981.359308796294</v>
      </c>
      <c r="H133" s="132"/>
      <c r="I133" s="131" t="str">
        <f>IFERROR(VLOOKUP(D133,DB!A:F,6,0),"")</f>
        <v/>
      </c>
      <c r="J133" s="131" t="str">
        <f>IFERROR(VLOOKUP(D133,DB!A:G,7,0),"")</f>
        <v/>
      </c>
      <c r="K133" s="131"/>
      <c r="L133" s="131" t="str">
        <f>IFERROR(VLOOKUP(D133,DB!A:I,9,0),"")</f>
        <v/>
      </c>
    </row>
    <row r="134" spans="1:12">
      <c r="A134" s="131"/>
      <c r="B134" s="131" t="str">
        <f>IFERROR(VLOOKUP(D134,DB!A:K,11,0),"")</f>
        <v/>
      </c>
      <c r="C134" s="131"/>
      <c r="D134" s="131"/>
      <c r="E134" s="131"/>
      <c r="F134" s="132"/>
      <c r="G134" s="111">
        <f ca="1">IFERROR(NOW()-F134,"")</f>
        <v>45981.359308796294</v>
      </c>
      <c r="H134" s="132"/>
      <c r="I134" s="131" t="str">
        <f>IFERROR(VLOOKUP(D134,DB!A:F,6,0),"")</f>
        <v/>
      </c>
      <c r="J134" s="131" t="str">
        <f>IFERROR(VLOOKUP(D134,DB!A:G,7,0),"")</f>
        <v/>
      </c>
      <c r="K134" s="131"/>
      <c r="L134" s="131" t="str">
        <f>IFERROR(VLOOKUP(D134,DB!A:I,9,0),"")</f>
        <v/>
      </c>
    </row>
    <row r="135" spans="1:12">
      <c r="A135" s="131"/>
      <c r="B135" s="131" t="str">
        <f>IFERROR(VLOOKUP(D135,DB!A:K,11,0),"")</f>
        <v/>
      </c>
      <c r="C135" s="131"/>
      <c r="D135" s="131"/>
      <c r="E135" s="131"/>
      <c r="F135" s="132"/>
      <c r="G135" s="111">
        <f ca="1">IFERROR(NOW()-F135,"")</f>
        <v>45981.359308796294</v>
      </c>
      <c r="H135" s="132"/>
      <c r="I135" s="131" t="str">
        <f>IFERROR(VLOOKUP(D135,DB!A:F,6,0),"")</f>
        <v/>
      </c>
      <c r="J135" s="131" t="str">
        <f>IFERROR(VLOOKUP(D135,DB!A:G,7,0),"")</f>
        <v/>
      </c>
      <c r="K135" s="131"/>
      <c r="L135" s="131" t="str">
        <f>IFERROR(VLOOKUP(D135,DB!A:I,9,0),"")</f>
        <v/>
      </c>
    </row>
    <row r="136" spans="1:12">
      <c r="A136" s="109"/>
      <c r="B136" s="109"/>
      <c r="C136" s="109"/>
      <c r="D136" s="109"/>
      <c r="E136" s="109"/>
      <c r="F136" s="109"/>
      <c r="G136" s="109"/>
      <c r="H136" s="109"/>
      <c r="I136" s="109"/>
      <c r="J136" s="109"/>
      <c r="K136" s="109"/>
      <c r="L136" s="109"/>
    </row>
    <row r="137" spans="1:12">
      <c r="A137" s="109"/>
      <c r="B137" s="109"/>
      <c r="C137" s="109"/>
      <c r="D137" s="109"/>
      <c r="E137" s="109"/>
      <c r="F137" s="109"/>
      <c r="G137" s="109"/>
      <c r="H137" s="109"/>
      <c r="I137" s="109"/>
      <c r="J137" s="109"/>
      <c r="K137" s="109"/>
      <c r="L137" s="109"/>
    </row>
    <row r="138" spans="1:12">
      <c r="A138" s="109"/>
      <c r="B138" s="109"/>
      <c r="C138" s="109"/>
      <c r="D138" s="109"/>
      <c r="E138" s="109"/>
      <c r="F138" s="109"/>
      <c r="G138" s="109"/>
      <c r="H138" s="109"/>
      <c r="I138" s="109"/>
      <c r="J138" s="109"/>
      <c r="K138" s="109"/>
      <c r="L138" s="109"/>
    </row>
    <row r="139" spans="1:12">
      <c r="A139" s="109"/>
      <c r="B139" s="109"/>
      <c r="C139" s="109"/>
      <c r="D139" s="109"/>
      <c r="E139" s="109"/>
      <c r="F139" s="109"/>
      <c r="G139" s="109"/>
      <c r="H139" s="109"/>
      <c r="I139" s="109"/>
      <c r="J139" s="109"/>
      <c r="K139" s="109"/>
      <c r="L139" s="109"/>
    </row>
    <row r="140" spans="1:12">
      <c r="A140" s="109"/>
      <c r="B140" s="109"/>
      <c r="C140" s="109"/>
      <c r="D140" s="109"/>
      <c r="E140" s="109"/>
      <c r="F140" s="109"/>
      <c r="G140" s="109"/>
      <c r="H140" s="109"/>
      <c r="I140" s="109"/>
      <c r="J140" s="109"/>
      <c r="K140" s="109"/>
      <c r="L140" s="109"/>
    </row>
    <row r="141" spans="1:12">
      <c r="A141" s="109"/>
      <c r="B141" s="109"/>
      <c r="C141" s="109"/>
      <c r="D141" s="109"/>
      <c r="E141" s="109"/>
      <c r="F141" s="109"/>
      <c r="G141" s="109"/>
      <c r="H141" s="109"/>
      <c r="I141" s="109"/>
      <c r="J141" s="109"/>
      <c r="K141" s="109"/>
      <c r="L141" s="109"/>
    </row>
    <row r="142" spans="1:12">
      <c r="A142" s="109"/>
      <c r="B142" s="109"/>
      <c r="C142" s="109"/>
      <c r="D142" s="109"/>
      <c r="E142" s="109"/>
      <c r="F142" s="109"/>
      <c r="G142" s="109"/>
      <c r="H142" s="109"/>
      <c r="I142" s="109"/>
      <c r="J142" s="109"/>
      <c r="K142" s="109"/>
      <c r="L142" s="109"/>
    </row>
    <row r="143" spans="1:12">
      <c r="A143" s="109"/>
      <c r="B143" s="109"/>
      <c r="C143" s="109"/>
      <c r="D143" s="109"/>
      <c r="E143" s="109"/>
      <c r="F143" s="109"/>
      <c r="G143" s="109"/>
      <c r="H143" s="109"/>
      <c r="I143" s="109"/>
      <c r="J143" s="109"/>
      <c r="K143" s="109"/>
      <c r="L143" s="109"/>
    </row>
    <row r="144" spans="1:12">
      <c r="A144" s="109"/>
      <c r="B144" s="109"/>
      <c r="C144" s="109"/>
      <c r="D144" s="109"/>
      <c r="E144" s="109"/>
      <c r="F144" s="109"/>
      <c r="G144" s="109"/>
      <c r="H144" s="109"/>
      <c r="I144" s="109"/>
      <c r="J144" s="109"/>
      <c r="K144" s="109"/>
      <c r="L144" s="109"/>
    </row>
    <row r="145" spans="1:12">
      <c r="A145" s="109"/>
      <c r="B145" s="109"/>
      <c r="C145" s="109"/>
      <c r="D145" s="109"/>
      <c r="E145" s="109"/>
      <c r="F145" s="109"/>
      <c r="G145" s="109"/>
      <c r="H145" s="109"/>
      <c r="I145" s="109"/>
      <c r="J145" s="109"/>
      <c r="K145" s="109"/>
      <c r="L145" s="109"/>
    </row>
    <row r="146" spans="1:12">
      <c r="A146" s="109"/>
      <c r="B146" s="109"/>
      <c r="C146" s="109"/>
      <c r="D146" s="109"/>
      <c r="E146" s="109"/>
      <c r="F146" s="109"/>
      <c r="G146" s="109"/>
      <c r="H146" s="109"/>
      <c r="I146" s="109"/>
      <c r="J146" s="109"/>
      <c r="K146" s="109"/>
      <c r="L146" s="109"/>
    </row>
    <row r="147" spans="1:12">
      <c r="A147" s="109"/>
      <c r="B147" s="109"/>
      <c r="C147" s="109"/>
      <c r="D147" s="109"/>
      <c r="E147" s="109"/>
      <c r="F147" s="109"/>
      <c r="G147" s="109"/>
      <c r="H147" s="109"/>
      <c r="I147" s="109"/>
      <c r="J147" s="109"/>
      <c r="K147" s="109"/>
      <c r="L147" s="109"/>
    </row>
  </sheetData>
  <dataValidations count="2">
    <dataValidation allowBlank="1" showInputMessage="1" showErrorMessage="1" sqref="E1" xr:uid="{920C6338-E771-4DAE-8C89-92A9093EA4DE}"/>
    <dataValidation type="list" allowBlank="1" showInputMessage="1" showErrorMessage="1" sqref="E2:E13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50"/>
  <sheetViews>
    <sheetView workbookViewId="0">
      <selection activeCell="D2" sqref="D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91.5976562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39116</v>
      </c>
      <c r="B2" s="119" t="str">
        <f>IFERROR(VLOOKUP(D2,DB!A:K,11,0),"")</f>
        <v>R6</v>
      </c>
      <c r="C2" s="120">
        <v>1</v>
      </c>
      <c r="D2" s="119" t="s">
        <v>33716</v>
      </c>
      <c r="E2" s="109"/>
      <c r="F2" s="121"/>
      <c r="G2" s="104">
        <f t="shared" ref="G2:G16" ca="1" si="0">IFERROR(NOW()-F2,"-")</f>
        <v>45981.359308796294</v>
      </c>
      <c r="H2" s="121">
        <v>45981.300902777781</v>
      </c>
      <c r="I2" s="119" t="str">
        <f>IFERROR(VLOOKUP(D2,DB!A:F,6,0),"")</f>
        <v>SCECO</v>
      </c>
      <c r="J2" s="119" t="str">
        <f>IFERROR(VLOOKUP(D2,DB!A:G,7,0),"")</f>
        <v>Vandalized</v>
      </c>
      <c r="K2" s="122" t="s">
        <v>39134</v>
      </c>
      <c r="L2" s="123" t="str">
        <f>IFERROR(VLOOKUP(D2,DB!A:I,9,0),"")</f>
        <v>Latis</v>
      </c>
    </row>
    <row r="3" spans="1:16382" ht="31.5" customHeight="1">
      <c r="A3" s="118"/>
      <c r="B3" s="119" t="str">
        <f>IFERROR(VLOOKUP(D3,DB!A:K,11,0),"")</f>
        <v/>
      </c>
      <c r="C3" s="120"/>
      <c r="D3" s="119"/>
      <c r="E3" s="109"/>
      <c r="F3" s="121"/>
      <c r="G3" s="104">
        <f t="shared" ca="1" si="0"/>
        <v>45981.359308796294</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45981.359308796294</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45981.359308796294</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45981.359308796294</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45981.359308796294</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45981.359308796294</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45981.359308796294</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45981.359308796294</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45981.359308796294</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45981.359308796294</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45981.359308796294</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45981.359308796294</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45981.359308796294</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45981.359308796294</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ref="G17:G50" ca="1" si="1">IFERROR(NOW()-F17,"-")</f>
        <v>45981.359308796294</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1"/>
        <v>45981.359308796294</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1"/>
        <v>45981.359308796294</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1"/>
        <v>45981.359308796294</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1"/>
        <v>45981.359308796294</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1"/>
        <v>45981.359308796294</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1"/>
        <v>45981.359308796294</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1"/>
        <v>45981.359308796294</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1"/>
        <v>45981.359308796294</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1"/>
        <v>45981.359308796294</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1"/>
        <v>45981.359308796294</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1"/>
        <v>45981.359308796294</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1"/>
        <v>45981.359308796294</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1"/>
        <v>45981.359308796294</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1"/>
        <v>45981.359308796294</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1"/>
        <v>45981.359308796294</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1"/>
        <v>45981.359308796294</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1"/>
        <v>45981.359308796294</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1"/>
        <v>45981.359308796294</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1"/>
        <v>45981.359308796294</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1"/>
        <v>45981.359308796294</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1"/>
        <v>45981.359308796294</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1"/>
        <v>45981.359308796294</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1"/>
        <v>45981.359308796294</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1"/>
        <v>45981.359308796294</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1"/>
        <v>45981.359308796294</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1"/>
        <v>45981.359308796294</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1"/>
        <v>45981.359308796294</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ca="1" si="1"/>
        <v>45981.359308796294</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1"/>
        <v>45981.359308796294</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ca="1" si="1"/>
        <v>45981.359308796294</v>
      </c>
      <c r="H47" s="121"/>
      <c r="I47" s="119" t="str">
        <f>IFERROR(VLOOKUP(D47,DB!A:F,6,0),"")</f>
        <v/>
      </c>
      <c r="J47" s="119" t="str">
        <f>IFERROR(VLOOKUP(D47,DB!A:G,7,0),"")</f>
        <v/>
      </c>
      <c r="K47" s="122"/>
      <c r="L47" s="123" t="str">
        <f>IFERROR(VLOOKUP(D47,DB!A:I,9,0),"")</f>
        <v/>
      </c>
    </row>
    <row r="48" spans="1:12" ht="31.5" customHeight="1">
      <c r="A48" s="118"/>
      <c r="B48" s="119" t="str">
        <f>IFERROR(VLOOKUP(D48,DB!A:K,11,0),"")</f>
        <v/>
      </c>
      <c r="C48" s="120"/>
      <c r="D48" s="119"/>
      <c r="E48" s="109"/>
      <c r="F48" s="121"/>
      <c r="G48" s="104">
        <f t="shared" ca="1" si="1"/>
        <v>45981.359308796294</v>
      </c>
      <c r="H48" s="121"/>
      <c r="I48" s="119" t="str">
        <f>IFERROR(VLOOKUP(D48,DB!A:F,6,0),"")</f>
        <v/>
      </c>
      <c r="J48" s="119" t="str">
        <f>IFERROR(VLOOKUP(D48,DB!A:G,7,0),"")</f>
        <v/>
      </c>
      <c r="K48" s="122"/>
      <c r="L48" s="123" t="str">
        <f>IFERROR(VLOOKUP(D48,DB!A:I,9,0),"")</f>
        <v/>
      </c>
    </row>
    <row r="49" spans="1:12" ht="31.5" customHeight="1">
      <c r="A49" s="118"/>
      <c r="B49" s="119" t="str">
        <f>IFERROR(VLOOKUP(D49,DB!A:K,11,0),"")</f>
        <v/>
      </c>
      <c r="C49" s="120"/>
      <c r="D49" s="119"/>
      <c r="E49" s="109"/>
      <c r="F49" s="121"/>
      <c r="G49" s="104">
        <f t="shared" ca="1" si="1"/>
        <v>45981.359308796294</v>
      </c>
      <c r="H49" s="121"/>
      <c r="I49" s="119" t="str">
        <f>IFERROR(VLOOKUP(D49,DB!A:F,6,0),"")</f>
        <v/>
      </c>
      <c r="J49" s="119" t="str">
        <f>IFERROR(VLOOKUP(D49,DB!A:G,7,0),"")</f>
        <v/>
      </c>
      <c r="K49" s="122"/>
      <c r="L49" s="123" t="str">
        <f>IFERROR(VLOOKUP(D49,DB!A:I,9,0),"")</f>
        <v/>
      </c>
    </row>
    <row r="50" spans="1:12" ht="31.5" customHeight="1">
      <c r="A50" s="118"/>
      <c r="B50" s="119" t="str">
        <f>IFERROR(VLOOKUP(D50,DB!A:K,11,0),"")</f>
        <v/>
      </c>
      <c r="C50" s="120"/>
      <c r="D50" s="119"/>
      <c r="E50" s="109"/>
      <c r="F50" s="121"/>
      <c r="G50" s="104">
        <f t="shared" ca="1" si="1"/>
        <v>45981.359308796294</v>
      </c>
      <c r="H50" s="121"/>
      <c r="I50" s="119" t="str">
        <f>IFERROR(VLOOKUP(D50,DB!A:F,6,0),"")</f>
        <v/>
      </c>
      <c r="J50" s="119" t="str">
        <f>IFERROR(VLOOKUP(D50,DB!A:G,7,0),"")</f>
        <v/>
      </c>
      <c r="K50" s="122"/>
      <c r="L50" s="123" t="str">
        <f>IFERROR(VLOOKUP(D50,DB!A:I,9,0),"")</f>
        <v/>
      </c>
    </row>
  </sheetData>
  <dataValidations count="2">
    <dataValidation allowBlank="1" showInputMessage="1" showErrorMessage="1" sqref="E1" xr:uid="{9E1BC488-8814-4F8A-8DBE-742B3278AB71}"/>
    <dataValidation type="list" allowBlank="1" showInputMessage="1" showErrorMessage="1" sqref="E2:E5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2025-11-20T05:39:22Z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